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870A" lockStructure="1" lockWindows="1"/>
  <bookViews>
    <workbookView xWindow="240" yWindow="60" windowWidth="20115" windowHeight="8010"/>
  </bookViews>
  <sheets>
    <sheet name="Prep10" sheetId="1" r:id="rId1"/>
    <sheet name="Sumo is Cheating" sheetId="2" state="hidden" r:id="rId2"/>
    <sheet name="Output" sheetId="3" r:id="rId3"/>
  </sheets>
  <calcPr calcId="144525"/>
</workbook>
</file>

<file path=xl/calcChain.xml><?xml version="1.0" encoding="utf-8"?>
<calcChain xmlns="http://schemas.openxmlformats.org/spreadsheetml/2006/main">
  <c r="F56" i="1" l="1"/>
  <c r="F49" i="1"/>
  <c r="F40" i="1"/>
  <c r="E40" i="2"/>
  <c r="B60" i="3" l="1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AP4" i="2" l="1"/>
  <c r="AP5" i="2"/>
  <c r="AP6" i="2"/>
  <c r="AN4" i="2"/>
  <c r="AN5" i="2"/>
  <c r="AN6" i="2"/>
  <c r="AP3" i="2"/>
  <c r="AN3" i="2"/>
  <c r="AB3" i="2"/>
  <c r="AB4" i="2"/>
  <c r="AB5" i="2"/>
  <c r="AB6" i="2"/>
  <c r="AB7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A44" i="2"/>
  <c r="AB44" i="2"/>
  <c r="AA45" i="2"/>
  <c r="AB45" i="2"/>
  <c r="AB35" i="2"/>
  <c r="AB36" i="2"/>
  <c r="AA48" i="2"/>
  <c r="AB48" i="2"/>
  <c r="AB37" i="2"/>
  <c r="AA50" i="2"/>
  <c r="AB50" i="2"/>
  <c r="AA51" i="2"/>
  <c r="AB51" i="2"/>
  <c r="AB38" i="2"/>
  <c r="AB39" i="2"/>
  <c r="AA54" i="2"/>
  <c r="AB54" i="2"/>
  <c r="AB40" i="2"/>
  <c r="AA56" i="2"/>
  <c r="AB56" i="2"/>
  <c r="AA57" i="2"/>
  <c r="AB57" i="2"/>
  <c r="AB41" i="2"/>
  <c r="AA59" i="2"/>
  <c r="AB59" i="2"/>
  <c r="AB42" i="2"/>
  <c r="AB43" i="2"/>
  <c r="AO11" i="2" l="1"/>
  <c r="C22" i="3" s="1"/>
  <c r="AO10" i="2"/>
  <c r="C21" i="3" s="1"/>
  <c r="AO12" i="2"/>
  <c r="C23" i="3" s="1"/>
  <c r="AO9" i="2"/>
  <c r="C20" i="3" s="1"/>
  <c r="N3" i="2"/>
  <c r="N4" i="2"/>
  <c r="N5" i="2"/>
  <c r="N6" i="2"/>
  <c r="N7" i="2"/>
  <c r="N8" i="2"/>
  <c r="N9" i="2"/>
  <c r="N10" i="2"/>
  <c r="N11" i="2"/>
  <c r="N12" i="2"/>
  <c r="M13" i="2"/>
  <c r="N13" i="2"/>
  <c r="N14" i="2"/>
  <c r="N15" i="2"/>
  <c r="N16" i="2"/>
  <c r="N17" i="2"/>
  <c r="N18" i="2"/>
  <c r="N19" i="2"/>
  <c r="N20" i="2"/>
  <c r="N21" i="2"/>
  <c r="N22" i="2"/>
  <c r="N23" i="2"/>
  <c r="M24" i="2"/>
  <c r="N24" i="2"/>
  <c r="N25" i="2"/>
  <c r="N26" i="2"/>
  <c r="N27" i="2"/>
  <c r="N28" i="2"/>
  <c r="N29" i="2"/>
  <c r="N30" i="2"/>
  <c r="N31" i="2"/>
  <c r="N32" i="2"/>
  <c r="N33" i="2"/>
  <c r="M34" i="2"/>
  <c r="N34" i="2"/>
  <c r="N35" i="2"/>
  <c r="N36" i="2"/>
  <c r="N37" i="2"/>
  <c r="N38" i="2"/>
  <c r="N39" i="2"/>
  <c r="N40" i="2"/>
  <c r="N41" i="2"/>
  <c r="N42" i="2"/>
  <c r="N43" i="2"/>
  <c r="M44" i="2"/>
  <c r="N44" i="2"/>
  <c r="N45" i="2"/>
  <c r="N46" i="2"/>
  <c r="N47" i="2"/>
  <c r="N48" i="2"/>
  <c r="N49" i="2"/>
  <c r="N50" i="2"/>
  <c r="N51" i="2"/>
  <c r="N52" i="2"/>
  <c r="N53" i="2"/>
  <c r="M54" i="2"/>
  <c r="N54" i="2"/>
  <c r="N55" i="2"/>
  <c r="N56" i="2"/>
  <c r="N57" i="2"/>
  <c r="N58" i="2"/>
  <c r="N59" i="2"/>
  <c r="O59" i="2"/>
  <c r="N60" i="2"/>
  <c r="O60" i="2"/>
  <c r="N61" i="2"/>
  <c r="O61" i="2"/>
  <c r="N62" i="2"/>
  <c r="O62" i="2"/>
  <c r="M63" i="2"/>
  <c r="N63" i="2"/>
  <c r="N64" i="2"/>
  <c r="N65" i="2"/>
  <c r="N66" i="2"/>
  <c r="V66" i="2"/>
  <c r="N67" i="2"/>
  <c r="N68" i="2"/>
  <c r="M69" i="2"/>
  <c r="N69" i="2"/>
  <c r="N70" i="2"/>
  <c r="N71" i="2"/>
  <c r="N72" i="2"/>
  <c r="N73" i="2"/>
  <c r="N74" i="2"/>
  <c r="M75" i="2"/>
  <c r="N75" i="2"/>
  <c r="N76" i="2"/>
  <c r="N77" i="2"/>
  <c r="N78" i="2"/>
  <c r="N79" i="2"/>
  <c r="N80" i="2"/>
  <c r="M81" i="2"/>
  <c r="N81" i="2"/>
  <c r="N82" i="2"/>
  <c r="N83" i="2"/>
  <c r="N84" i="2"/>
  <c r="T84" i="2"/>
  <c r="V84" i="2" s="1"/>
  <c r="N85" i="2"/>
  <c r="P59" i="2" l="1"/>
  <c r="AA30" i="2" s="1"/>
  <c r="C87" i="3" s="1"/>
  <c r="P61" i="2"/>
  <c r="AA31" i="2" s="1"/>
  <c r="C88" i="3" s="1"/>
  <c r="G85" i="2"/>
  <c r="H85" i="2" s="1"/>
  <c r="G84" i="2"/>
  <c r="H84" i="2" s="1"/>
  <c r="G83" i="2"/>
  <c r="H83" i="2" s="1"/>
  <c r="G82" i="2"/>
  <c r="H82" i="2" s="1"/>
  <c r="G81" i="2"/>
  <c r="H81" i="2" s="1"/>
  <c r="G80" i="2"/>
  <c r="H80" i="2" s="1"/>
  <c r="G79" i="2"/>
  <c r="H79" i="2" s="1"/>
  <c r="G78" i="2"/>
  <c r="H78" i="2" s="1"/>
  <c r="G77" i="2"/>
  <c r="H77" i="2" s="1"/>
  <c r="G76" i="2"/>
  <c r="H76" i="2" s="1"/>
  <c r="G75" i="2"/>
  <c r="H75" i="2" s="1"/>
  <c r="G74" i="2"/>
  <c r="H74" i="2" s="1"/>
  <c r="G73" i="2"/>
  <c r="H73" i="2" s="1"/>
  <c r="G72" i="2"/>
  <c r="H72" i="2" s="1"/>
  <c r="G71" i="2"/>
  <c r="H71" i="2" s="1"/>
  <c r="G70" i="2"/>
  <c r="H70" i="2" s="1"/>
  <c r="G69" i="2"/>
  <c r="H69" i="2" s="1"/>
  <c r="G68" i="2"/>
  <c r="H68" i="2" s="1"/>
  <c r="G67" i="2"/>
  <c r="H67" i="2" s="1"/>
  <c r="G66" i="2"/>
  <c r="H66" i="2" s="1"/>
  <c r="G65" i="2"/>
  <c r="H65" i="2" s="1"/>
  <c r="G64" i="2"/>
  <c r="H64" i="2" s="1"/>
  <c r="G63" i="2"/>
  <c r="H63" i="2" s="1"/>
  <c r="G62" i="2"/>
  <c r="H62" i="2" s="1"/>
  <c r="G61" i="2"/>
  <c r="H61" i="2" s="1"/>
  <c r="G60" i="2"/>
  <c r="H60" i="2" s="1"/>
  <c r="G59" i="2"/>
  <c r="H59" i="2" s="1"/>
  <c r="G58" i="2"/>
  <c r="H58" i="2" s="1"/>
  <c r="G57" i="2"/>
  <c r="H57" i="2" s="1"/>
  <c r="G56" i="2"/>
  <c r="H56" i="2" s="1"/>
  <c r="G55" i="2"/>
  <c r="H55" i="2" s="1"/>
  <c r="G54" i="2"/>
  <c r="H54" i="2" s="1"/>
  <c r="G53" i="2"/>
  <c r="H53" i="2" s="1"/>
  <c r="G52" i="2"/>
  <c r="H52" i="2" s="1"/>
  <c r="G51" i="2"/>
  <c r="H51" i="2" s="1"/>
  <c r="G50" i="2"/>
  <c r="H50" i="2" s="1"/>
  <c r="G49" i="2"/>
  <c r="H49" i="2" s="1"/>
  <c r="G48" i="2"/>
  <c r="H48" i="2" s="1"/>
  <c r="G47" i="2"/>
  <c r="H47" i="2" s="1"/>
  <c r="G46" i="2"/>
  <c r="H46" i="2" s="1"/>
  <c r="G45" i="2"/>
  <c r="H45" i="2" s="1"/>
  <c r="G44" i="2"/>
  <c r="H44" i="2" s="1"/>
  <c r="G43" i="2"/>
  <c r="H43" i="2" s="1"/>
  <c r="G42" i="2"/>
  <c r="H42" i="2" s="1"/>
  <c r="G41" i="2"/>
  <c r="H41" i="2" s="1"/>
  <c r="G40" i="2"/>
  <c r="H40" i="2" s="1"/>
  <c r="G39" i="2"/>
  <c r="H39" i="2" s="1"/>
  <c r="G38" i="2"/>
  <c r="H38" i="2" s="1"/>
  <c r="G37" i="2"/>
  <c r="H37" i="2" s="1"/>
  <c r="G36" i="2"/>
  <c r="H36" i="2" s="1"/>
  <c r="G35" i="2"/>
  <c r="H35" i="2" s="1"/>
  <c r="G34" i="2"/>
  <c r="H34" i="2" s="1"/>
  <c r="G33" i="2"/>
  <c r="H33" i="2" s="1"/>
  <c r="G32" i="2"/>
  <c r="H32" i="2" s="1"/>
  <c r="G31" i="2"/>
  <c r="H31" i="2" s="1"/>
  <c r="G30" i="2"/>
  <c r="H30" i="2" s="1"/>
  <c r="G29" i="2"/>
  <c r="H29" i="2" s="1"/>
  <c r="G28" i="2"/>
  <c r="H28" i="2" s="1"/>
  <c r="G27" i="2"/>
  <c r="H27" i="2" s="1"/>
  <c r="G26" i="2"/>
  <c r="H26" i="2" s="1"/>
  <c r="G25" i="2"/>
  <c r="H25" i="2" s="1"/>
  <c r="G24" i="2"/>
  <c r="H24" i="2" s="1"/>
  <c r="G23" i="2"/>
  <c r="H23" i="2" s="1"/>
  <c r="G22" i="2"/>
  <c r="H22" i="2" s="1"/>
  <c r="G21" i="2"/>
  <c r="H21" i="2" s="1"/>
  <c r="G20" i="2"/>
  <c r="H20" i="2" s="1"/>
  <c r="G19" i="2"/>
  <c r="H19" i="2" s="1"/>
  <c r="G18" i="2"/>
  <c r="H18" i="2" s="1"/>
  <c r="G17" i="2"/>
  <c r="H17" i="2" s="1"/>
  <c r="G16" i="2"/>
  <c r="H16" i="2" s="1"/>
  <c r="G15" i="2"/>
  <c r="H15" i="2" s="1"/>
  <c r="G14" i="2"/>
  <c r="H14" i="2" s="1"/>
  <c r="G13" i="2"/>
  <c r="H13" i="2" s="1"/>
  <c r="G12" i="2"/>
  <c r="H12" i="2" s="1"/>
  <c r="G11" i="2"/>
  <c r="H11" i="2" s="1"/>
  <c r="G10" i="2"/>
  <c r="H10" i="2" s="1"/>
  <c r="G9" i="2"/>
  <c r="H9" i="2" s="1"/>
  <c r="G8" i="2"/>
  <c r="H8" i="2" s="1"/>
  <c r="G7" i="2"/>
  <c r="H7" i="2" s="1"/>
  <c r="G6" i="2"/>
  <c r="H6" i="2" s="1"/>
  <c r="G5" i="2"/>
  <c r="H5" i="2" s="1"/>
  <c r="G4" i="2"/>
  <c r="H4" i="2" s="1"/>
  <c r="G3" i="2"/>
  <c r="H3" i="2" s="1"/>
  <c r="J68" i="2" l="1"/>
  <c r="J4" i="2"/>
  <c r="J12" i="2"/>
  <c r="J76" i="2"/>
  <c r="J36" i="2"/>
  <c r="J44" i="2"/>
  <c r="O44" i="2" s="1"/>
  <c r="J28" i="2"/>
  <c r="J60" i="2"/>
  <c r="J20" i="2"/>
  <c r="J52" i="2"/>
  <c r="J84" i="2"/>
  <c r="J17" i="2"/>
  <c r="J33" i="2"/>
  <c r="J49" i="2"/>
  <c r="J65" i="2"/>
  <c r="J73" i="2"/>
  <c r="J8" i="2"/>
  <c r="J16" i="2"/>
  <c r="J24" i="2"/>
  <c r="O24" i="2" s="1"/>
  <c r="J32" i="2"/>
  <c r="J40" i="2"/>
  <c r="J48" i="2"/>
  <c r="J56" i="2"/>
  <c r="J64" i="2"/>
  <c r="J72" i="2"/>
  <c r="J80" i="2"/>
  <c r="J9" i="2"/>
  <c r="J25" i="2"/>
  <c r="J41" i="2"/>
  <c r="J57" i="2"/>
  <c r="J81" i="2"/>
  <c r="O81" i="2" s="1"/>
  <c r="J5" i="2"/>
  <c r="J13" i="2"/>
  <c r="O13" i="2" s="1"/>
  <c r="J21" i="2"/>
  <c r="J29" i="2"/>
  <c r="J37" i="2"/>
  <c r="J45" i="2"/>
  <c r="J53" i="2"/>
  <c r="J61" i="2"/>
  <c r="J69" i="2"/>
  <c r="O69" i="2" s="1"/>
  <c r="J77" i="2"/>
  <c r="J85" i="2"/>
  <c r="J6" i="2"/>
  <c r="J10" i="2"/>
  <c r="J14" i="2"/>
  <c r="J18" i="2"/>
  <c r="J22" i="2"/>
  <c r="J26" i="2"/>
  <c r="J30" i="2"/>
  <c r="J34" i="2"/>
  <c r="O34" i="2" s="1"/>
  <c r="J38" i="2"/>
  <c r="J42" i="2"/>
  <c r="J46" i="2"/>
  <c r="J50" i="2"/>
  <c r="J54" i="2"/>
  <c r="O54" i="2" s="1"/>
  <c r="J58" i="2"/>
  <c r="J62" i="2"/>
  <c r="J66" i="2"/>
  <c r="J70" i="2"/>
  <c r="J74" i="2"/>
  <c r="J78" i="2"/>
  <c r="J82" i="2"/>
  <c r="J3" i="2"/>
  <c r="J7" i="2"/>
  <c r="J11" i="2"/>
  <c r="J15" i="2"/>
  <c r="J19" i="2"/>
  <c r="J23" i="2"/>
  <c r="J27" i="2"/>
  <c r="J31" i="2"/>
  <c r="J35" i="2"/>
  <c r="J39" i="2"/>
  <c r="J43" i="2"/>
  <c r="J47" i="2"/>
  <c r="J51" i="2"/>
  <c r="J55" i="2"/>
  <c r="J59" i="2"/>
  <c r="J63" i="2"/>
  <c r="O63" i="2" s="1"/>
  <c r="J67" i="2"/>
  <c r="J71" i="2"/>
  <c r="J75" i="2"/>
  <c r="O75" i="2" s="1"/>
  <c r="J79" i="2"/>
  <c r="J83" i="2"/>
  <c r="F59" i="1" l="1"/>
  <c r="F60" i="1"/>
  <c r="F61" i="1"/>
  <c r="F62" i="1"/>
  <c r="I9" i="2"/>
  <c r="I11" i="2"/>
  <c r="I12" i="2"/>
  <c r="I14" i="2"/>
  <c r="I19" i="2"/>
  <c r="I20" i="2"/>
  <c r="I23" i="2"/>
  <c r="I31" i="2"/>
  <c r="I26" i="2"/>
  <c r="I32" i="2"/>
  <c r="I41" i="2"/>
  <c r="I35" i="2"/>
  <c r="I50" i="2"/>
  <c r="I42" i="2"/>
  <c r="I49" i="2"/>
  <c r="I48" i="2"/>
  <c r="I58" i="2"/>
  <c r="I52" i="2"/>
  <c r="I56" i="2"/>
  <c r="I68" i="2"/>
  <c r="I73" i="2"/>
  <c r="I78" i="2"/>
  <c r="I79" i="2"/>
  <c r="I70" i="2" l="1"/>
  <c r="I55" i="2"/>
  <c r="I43" i="2"/>
  <c r="I27" i="2"/>
  <c r="I77" i="2"/>
  <c r="I71" i="2"/>
  <c r="I51" i="2"/>
  <c r="I39" i="2"/>
  <c r="I29" i="2"/>
  <c r="I16" i="2"/>
  <c r="I80" i="2"/>
  <c r="I38" i="2"/>
  <c r="I15" i="2"/>
  <c r="I67" i="2"/>
  <c r="I46" i="2"/>
  <c r="I36" i="2"/>
  <c r="I37" i="2"/>
  <c r="I28" i="2"/>
  <c r="I76" i="2"/>
  <c r="I74" i="2"/>
  <c r="I72" i="2"/>
  <c r="I57" i="2"/>
  <c r="I53" i="2"/>
  <c r="I45" i="2"/>
  <c r="I47" i="2"/>
  <c r="I40" i="2"/>
  <c r="I33" i="2"/>
  <c r="I25" i="2"/>
  <c r="I22" i="2"/>
  <c r="I18" i="2"/>
  <c r="I17" i="2"/>
  <c r="I10" i="2"/>
  <c r="A57" i="2"/>
  <c r="E83" i="2" s="1"/>
  <c r="A56" i="2"/>
  <c r="A55" i="2"/>
  <c r="E84" i="2" s="1"/>
  <c r="A54" i="2"/>
  <c r="A6" i="2"/>
  <c r="A5" i="2"/>
  <c r="A4" i="2"/>
  <c r="A3" i="2"/>
  <c r="E16" i="2" l="1"/>
  <c r="E9" i="2"/>
  <c r="F9" i="1" s="1"/>
  <c r="O9" i="2" s="1"/>
  <c r="E5" i="2"/>
  <c r="E20" i="2"/>
  <c r="E82" i="2"/>
  <c r="E73" i="2"/>
  <c r="F73" i="1" s="1"/>
  <c r="O73" i="2" s="1"/>
  <c r="E85" i="2"/>
  <c r="F85" i="1" s="1"/>
  <c r="O85" i="2" s="1"/>
  <c r="P85" i="2" s="1"/>
  <c r="AA43" i="2" s="1"/>
  <c r="C100" i="3" s="1"/>
  <c r="E38" i="2"/>
  <c r="L38" i="1" s="1"/>
  <c r="E58" i="2"/>
  <c r="F58" i="1" s="1"/>
  <c r="O58" i="2" s="1"/>
  <c r="T58" i="2" s="1"/>
  <c r="V58" i="2" s="1"/>
  <c r="E47" i="2"/>
  <c r="F47" i="1" s="1"/>
  <c r="E6" i="2"/>
  <c r="E10" i="2"/>
  <c r="F10" i="1" s="1"/>
  <c r="O10" i="2" s="1"/>
  <c r="E28" i="2"/>
  <c r="E41" i="2"/>
  <c r="E51" i="2"/>
  <c r="L50" i="1" s="1"/>
  <c r="E17" i="2"/>
  <c r="F17" i="1" s="1"/>
  <c r="O17" i="2" s="1"/>
  <c r="E21" i="2"/>
  <c r="E31" i="2"/>
  <c r="F31" i="1" s="1"/>
  <c r="O31" i="2" s="1"/>
  <c r="P31" i="2" s="1"/>
  <c r="AA16" i="2" s="1"/>
  <c r="C73" i="3" s="1"/>
  <c r="E78" i="2"/>
  <c r="F78" i="1" s="1"/>
  <c r="F83" i="1"/>
  <c r="O83" i="2" s="1"/>
  <c r="T85" i="2" s="1"/>
  <c r="V85" i="2" s="1"/>
  <c r="E66" i="2"/>
  <c r="E72" i="2"/>
  <c r="F72" i="1" s="1"/>
  <c r="O72" i="2" s="1"/>
  <c r="T73" i="2" s="1"/>
  <c r="E32" i="2"/>
  <c r="F32" i="1" s="1"/>
  <c r="O32" i="2" s="1"/>
  <c r="E55" i="2"/>
  <c r="E3" i="2"/>
  <c r="F3" i="1" s="1"/>
  <c r="O3" i="2" s="1"/>
  <c r="E7" i="2"/>
  <c r="F7" i="1" s="1"/>
  <c r="O7" i="2" s="1"/>
  <c r="E11" i="2"/>
  <c r="F11" i="1" s="1"/>
  <c r="E25" i="2"/>
  <c r="E29" i="2"/>
  <c r="F29" i="1" s="1"/>
  <c r="O29" i="2" s="1"/>
  <c r="E42" i="2"/>
  <c r="F42" i="1" s="1"/>
  <c r="O42" i="2" s="1"/>
  <c r="E35" i="2"/>
  <c r="E39" i="2"/>
  <c r="F39" i="1" s="1"/>
  <c r="O39" i="2" s="1"/>
  <c r="E48" i="2"/>
  <c r="F48" i="1" s="1"/>
  <c r="O48" i="2" s="1"/>
  <c r="E52" i="2"/>
  <c r="F52" i="1" s="1"/>
  <c r="O52" i="2" s="1"/>
  <c r="E14" i="2"/>
  <c r="E18" i="2"/>
  <c r="F18" i="1" s="1"/>
  <c r="O18" i="2" s="1"/>
  <c r="E22" i="2"/>
  <c r="F22" i="1" s="1"/>
  <c r="O22" i="2" s="1"/>
  <c r="E45" i="2"/>
  <c r="E65" i="2"/>
  <c r="E79" i="2"/>
  <c r="F79" i="1" s="1"/>
  <c r="O79" i="2" s="1"/>
  <c r="E71" i="2"/>
  <c r="F71" i="1" s="1"/>
  <c r="O71" i="2" s="1"/>
  <c r="E67" i="2"/>
  <c r="E77" i="2"/>
  <c r="F82" i="1"/>
  <c r="O82" i="2" s="1"/>
  <c r="E15" i="2"/>
  <c r="L15" i="1" s="1"/>
  <c r="E19" i="2"/>
  <c r="F19" i="1" s="1"/>
  <c r="O19" i="2" s="1"/>
  <c r="E23" i="2"/>
  <c r="F23" i="1" s="1"/>
  <c r="O23" i="2" s="1"/>
  <c r="E46" i="2"/>
  <c r="E33" i="2"/>
  <c r="F33" i="1" s="1"/>
  <c r="O33" i="2" s="1"/>
  <c r="E56" i="2"/>
  <c r="E4" i="2"/>
  <c r="F4" i="1" s="1"/>
  <c r="O4" i="2" s="1"/>
  <c r="E8" i="2"/>
  <c r="E12" i="2"/>
  <c r="F12" i="1" s="1"/>
  <c r="O12" i="2" s="1"/>
  <c r="E26" i="2"/>
  <c r="F26" i="1" s="1"/>
  <c r="O26" i="2" s="1"/>
  <c r="E30" i="2"/>
  <c r="F30" i="1" s="1"/>
  <c r="O30" i="2" s="1"/>
  <c r="E43" i="2"/>
  <c r="E36" i="2"/>
  <c r="F36" i="1" s="1"/>
  <c r="O36" i="2" s="1"/>
  <c r="E49" i="2"/>
  <c r="E53" i="2"/>
  <c r="F53" i="1" s="1"/>
  <c r="O53" i="2" s="1"/>
  <c r="E64" i="2"/>
  <c r="E68" i="2"/>
  <c r="F68" i="1" s="1"/>
  <c r="O68" i="2" s="1"/>
  <c r="E70" i="2"/>
  <c r="F70" i="1" s="1"/>
  <c r="O70" i="2" s="1"/>
  <c r="E74" i="2"/>
  <c r="F74" i="1" s="1"/>
  <c r="O74" i="2" s="1"/>
  <c r="F84" i="1"/>
  <c r="O84" i="2" s="1"/>
  <c r="E76" i="2"/>
  <c r="F76" i="1" s="1"/>
  <c r="O76" i="2" s="1"/>
  <c r="E80" i="2"/>
  <c r="F80" i="1" s="1"/>
  <c r="O80" i="2" s="1"/>
  <c r="E37" i="2"/>
  <c r="F37" i="1" s="1"/>
  <c r="O37" i="2" s="1"/>
  <c r="E50" i="2"/>
  <c r="F50" i="1" s="1"/>
  <c r="O50" i="2" s="1"/>
  <c r="F16" i="1"/>
  <c r="O16" i="2" s="1"/>
  <c r="F20" i="1"/>
  <c r="O20" i="2" s="1"/>
  <c r="E57" i="2"/>
  <c r="F57" i="1" s="1"/>
  <c r="O57" i="2" s="1"/>
  <c r="E27" i="2"/>
  <c r="F27" i="1" s="1"/>
  <c r="O27" i="2" s="1"/>
  <c r="F21" i="1" l="1"/>
  <c r="O21" i="2" s="1"/>
  <c r="P20" i="2" s="1"/>
  <c r="AA11" i="2" s="1"/>
  <c r="C68" i="3" s="1"/>
  <c r="L20" i="1"/>
  <c r="F41" i="1"/>
  <c r="O41" i="2" s="1"/>
  <c r="P41" i="2" s="1"/>
  <c r="AA21" i="2" s="1"/>
  <c r="C78" i="3" s="1"/>
  <c r="L41" i="1"/>
  <c r="O40" i="2"/>
  <c r="P39" i="2" s="1"/>
  <c r="AA20" i="2" s="1"/>
  <c r="C77" i="3" s="1"/>
  <c r="L40" i="1"/>
  <c r="O49" i="2"/>
  <c r="P48" i="2" s="1"/>
  <c r="AA25" i="2" s="1"/>
  <c r="C82" i="3" s="1"/>
  <c r="L49" i="1"/>
  <c r="F8" i="1"/>
  <c r="O8" i="2" s="1"/>
  <c r="T4" i="2" s="1"/>
  <c r="L8" i="1"/>
  <c r="F45" i="1"/>
  <c r="O45" i="2" s="1"/>
  <c r="T45" i="2" s="1"/>
  <c r="L45" i="1"/>
  <c r="F25" i="1"/>
  <c r="O25" i="2" s="1"/>
  <c r="P25" i="2" s="1"/>
  <c r="AA13" i="2" s="1"/>
  <c r="C70" i="3" s="1"/>
  <c r="L25" i="1"/>
  <c r="F14" i="1"/>
  <c r="O14" i="2" s="1"/>
  <c r="L14" i="1"/>
  <c r="F35" i="1"/>
  <c r="O35" i="2" s="1"/>
  <c r="P35" i="2" s="1"/>
  <c r="AA18" i="2" s="1"/>
  <c r="C75" i="3" s="1"/>
  <c r="L35" i="1"/>
  <c r="O11" i="2"/>
  <c r="T3" i="2" s="1"/>
  <c r="L11" i="1"/>
  <c r="O78" i="2"/>
  <c r="T79" i="2" s="1"/>
  <c r="L78" i="1"/>
  <c r="F28" i="1"/>
  <c r="L28" i="1"/>
  <c r="O47" i="2"/>
  <c r="P47" i="2" s="1"/>
  <c r="AA24" i="2" s="1"/>
  <c r="C81" i="3" s="1"/>
  <c r="L51" i="1"/>
  <c r="P9" i="2"/>
  <c r="AA6" i="2" s="1"/>
  <c r="C63" i="3" s="1"/>
  <c r="T26" i="2"/>
  <c r="T77" i="2"/>
  <c r="P76" i="2"/>
  <c r="AA38" i="2" s="1"/>
  <c r="C95" i="3" s="1"/>
  <c r="T47" i="2"/>
  <c r="T83" i="2"/>
  <c r="V83" i="2" s="1"/>
  <c r="P84" i="2"/>
  <c r="AA42" i="2" s="1"/>
  <c r="C99" i="3" s="1"/>
  <c r="P73" i="2"/>
  <c r="AA37" i="2" s="1"/>
  <c r="C94" i="3" s="1"/>
  <c r="T14" i="2"/>
  <c r="T35" i="2"/>
  <c r="P32" i="2"/>
  <c r="AA17" i="2" s="1"/>
  <c r="C74" i="3" s="1"/>
  <c r="P57" i="2"/>
  <c r="AA29" i="2" s="1"/>
  <c r="C86" i="3" s="1"/>
  <c r="T57" i="2"/>
  <c r="V57" i="2" s="1"/>
  <c r="T37" i="2"/>
  <c r="T82" i="2"/>
  <c r="P82" i="2"/>
  <c r="AA41" i="2" s="1"/>
  <c r="C98" i="3" s="1"/>
  <c r="T70" i="2"/>
  <c r="P71" i="2"/>
  <c r="AA36" i="2" s="1"/>
  <c r="C93" i="3" s="1"/>
  <c r="P52" i="2"/>
  <c r="AA27" i="2" s="1"/>
  <c r="C84" i="3" s="1"/>
  <c r="P7" i="2"/>
  <c r="AA5" i="2" s="1"/>
  <c r="C62" i="3" s="1"/>
  <c r="T27" i="2"/>
  <c r="P70" i="2"/>
  <c r="AA35" i="2" s="1"/>
  <c r="C92" i="3" s="1"/>
  <c r="T71" i="2"/>
  <c r="O56" i="2"/>
  <c r="T56" i="2" s="1"/>
  <c r="V56" i="2" s="1"/>
  <c r="P79" i="2"/>
  <c r="AA40" i="2" s="1"/>
  <c r="C97" i="3" s="1"/>
  <c r="P22" i="2"/>
  <c r="AA12" i="2" s="1"/>
  <c r="C69" i="3" s="1"/>
  <c r="P29" i="2"/>
  <c r="AA15" i="2" s="1"/>
  <c r="C72" i="3" s="1"/>
  <c r="P3" i="2"/>
  <c r="AA3" i="2" s="1"/>
  <c r="C60" i="3" s="1"/>
  <c r="P16" i="2"/>
  <c r="AA9" i="2" s="1"/>
  <c r="C66" i="3" s="1"/>
  <c r="T16" i="2"/>
  <c r="P18" i="2"/>
  <c r="AA10" i="2" s="1"/>
  <c r="C67" i="3" s="1"/>
  <c r="T25" i="2"/>
  <c r="F6" i="1"/>
  <c r="O6" i="2" s="1"/>
  <c r="T6" i="2" s="1"/>
  <c r="F5" i="1"/>
  <c r="O5" i="2" s="1"/>
  <c r="L70" i="1"/>
  <c r="F15" i="1"/>
  <c r="O15" i="2" s="1"/>
  <c r="T15" i="2" s="1"/>
  <c r="F77" i="1"/>
  <c r="O77" i="2" s="1"/>
  <c r="F43" i="1"/>
  <c r="O43" i="2" s="1"/>
  <c r="F46" i="1"/>
  <c r="O46" i="2" s="1"/>
  <c r="F38" i="1"/>
  <c r="O38" i="2" s="1"/>
  <c r="F67" i="1"/>
  <c r="O67" i="2" s="1"/>
  <c r="P67" i="2" s="1"/>
  <c r="AA34" i="2" s="1"/>
  <c r="C91" i="3" s="1"/>
  <c r="F55" i="1"/>
  <c r="O55" i="2" s="1"/>
  <c r="F51" i="1"/>
  <c r="O51" i="2" s="1"/>
  <c r="P50" i="2" s="1"/>
  <c r="AA26" i="2" s="1"/>
  <c r="C83" i="3" s="1"/>
  <c r="L71" i="1"/>
  <c r="L65" i="1"/>
  <c r="F65" i="1"/>
  <c r="O65" i="2" s="1"/>
  <c r="L68" i="1"/>
  <c r="L64" i="1"/>
  <c r="F64" i="1"/>
  <c r="O64" i="2" s="1"/>
  <c r="L74" i="1"/>
  <c r="L67" i="1"/>
  <c r="L73" i="1"/>
  <c r="L72" i="1"/>
  <c r="L77" i="1"/>
  <c r="L76" i="1"/>
  <c r="L66" i="1"/>
  <c r="F66" i="1"/>
  <c r="O66" i="2" s="1"/>
  <c r="T67" i="2" s="1"/>
  <c r="M88" i="1"/>
  <c r="M87" i="1"/>
  <c r="M89" i="1"/>
  <c r="T36" i="2" l="1"/>
  <c r="T38" i="2"/>
  <c r="T17" i="2"/>
  <c r="P11" i="2"/>
  <c r="AA7" i="2" s="1"/>
  <c r="C64" i="3" s="1"/>
  <c r="V67" i="2"/>
  <c r="O28" i="2"/>
  <c r="L31" i="1"/>
  <c r="T46" i="2"/>
  <c r="T64" i="2"/>
  <c r="P65" i="2"/>
  <c r="AA33" i="2" s="1"/>
  <c r="C90" i="3" s="1"/>
  <c r="T48" i="2"/>
  <c r="P45" i="2"/>
  <c r="AA23" i="2" s="1"/>
  <c r="C80" i="3" s="1"/>
  <c r="P64" i="2"/>
  <c r="AA32" i="2" s="1"/>
  <c r="C89" i="3" s="1"/>
  <c r="T65" i="2"/>
  <c r="V65" i="2" s="1"/>
  <c r="T76" i="2"/>
  <c r="U76" i="2" s="1"/>
  <c r="AD11" i="2" s="1"/>
  <c r="P77" i="2"/>
  <c r="AA39" i="2" s="1"/>
  <c r="C96" i="3" s="1"/>
  <c r="P42" i="2"/>
  <c r="AA22" i="2" s="1"/>
  <c r="C79" i="3" s="1"/>
  <c r="T55" i="2"/>
  <c r="P55" i="2"/>
  <c r="AA28" i="2" s="1"/>
  <c r="C85" i="3" s="1"/>
  <c r="P5" i="2"/>
  <c r="AA4" i="2" s="1"/>
  <c r="C61" i="3" s="1"/>
  <c r="T5" i="2"/>
  <c r="V5" i="2" s="1"/>
  <c r="X5" i="2" s="1"/>
  <c r="AJ6" i="2" s="1"/>
  <c r="V82" i="2"/>
  <c r="W82" i="2" s="1"/>
  <c r="AG6" i="2" s="1"/>
  <c r="U82" i="2"/>
  <c r="AD12" i="2" s="1"/>
  <c r="V3" i="2"/>
  <c r="U70" i="2"/>
  <c r="AD10" i="2" s="1"/>
  <c r="P37" i="2"/>
  <c r="AA19" i="2" s="1"/>
  <c r="C76" i="3" s="1"/>
  <c r="U14" i="2"/>
  <c r="AD4" i="2" s="1"/>
  <c r="P14" i="2"/>
  <c r="AA8" i="2" s="1"/>
  <c r="C65" i="3" s="1"/>
  <c r="L42" i="1"/>
  <c r="L47" i="1"/>
  <c r="L10" i="1"/>
  <c r="L17" i="1"/>
  <c r="L26" i="1"/>
  <c r="L30" i="1"/>
  <c r="L52" i="1"/>
  <c r="L22" i="1"/>
  <c r="L36" i="1"/>
  <c r="L12" i="1"/>
  <c r="L19" i="1"/>
  <c r="L32" i="1"/>
  <c r="L46" i="1"/>
  <c r="L21" i="1"/>
  <c r="U35" i="2" l="1"/>
  <c r="AD6" i="2" s="1"/>
  <c r="V4" i="2"/>
  <c r="X4" i="2" s="1"/>
  <c r="AJ3" i="2" s="1"/>
  <c r="T28" i="2"/>
  <c r="U25" i="2" s="1"/>
  <c r="AD5" i="2" s="1"/>
  <c r="P27" i="2"/>
  <c r="AA14" i="2" s="1"/>
  <c r="C71" i="3" s="1"/>
  <c r="U45" i="2"/>
  <c r="AD7" i="2" s="1"/>
  <c r="U64" i="2"/>
  <c r="AD9" i="2" s="1"/>
  <c r="V64" i="2"/>
  <c r="W64" i="2" s="1"/>
  <c r="AG5" i="2" s="1"/>
  <c r="U3" i="2"/>
  <c r="AD3" i="2" s="1"/>
  <c r="U55" i="2"/>
  <c r="AD8" i="2" s="1"/>
  <c r="V55" i="2"/>
  <c r="W55" i="2" s="1"/>
  <c r="AG4" i="2" s="1"/>
  <c r="V6" i="2" l="1"/>
  <c r="X6" i="2" s="1"/>
  <c r="AJ5" i="2" s="1"/>
  <c r="X3" i="2"/>
  <c r="AJ4" i="2" s="1"/>
  <c r="W3" i="2" l="1"/>
  <c r="AG3" i="2" s="1"/>
  <c r="Y3" i="2"/>
</calcChain>
</file>

<file path=xl/sharedStrings.xml><?xml version="1.0" encoding="utf-8"?>
<sst xmlns="http://schemas.openxmlformats.org/spreadsheetml/2006/main" count="373" uniqueCount="144">
  <si>
    <t>Week</t>
  </si>
  <si>
    <t>Session</t>
  </si>
  <si>
    <t>Weight</t>
  </si>
  <si>
    <t>Sets</t>
  </si>
  <si>
    <t>Reps</t>
  </si>
  <si>
    <t>Suggested Assistance exercise</t>
  </si>
  <si>
    <t>Sets x Reps</t>
  </si>
  <si>
    <t>Starting Max</t>
  </si>
  <si>
    <t>Bench</t>
  </si>
  <si>
    <t>Squat</t>
  </si>
  <si>
    <t>OHP</t>
  </si>
  <si>
    <t>Deadlift</t>
  </si>
  <si>
    <t>%</t>
  </si>
  <si>
    <t>Openers</t>
  </si>
  <si>
    <t>Max Test</t>
  </si>
  <si>
    <t>Deficit Deadlift</t>
  </si>
  <si>
    <t>Chest Flyes</t>
  </si>
  <si>
    <t>Dumbbell Lunges</t>
  </si>
  <si>
    <t>Arnold Press</t>
  </si>
  <si>
    <t>Barbell Row</t>
  </si>
  <si>
    <t>Tempo Squat (3-1-0)</t>
  </si>
  <si>
    <t>Face Pulls</t>
  </si>
  <si>
    <t>Pause Squat (3s)</t>
  </si>
  <si>
    <t>Pause Bench (3s)</t>
  </si>
  <si>
    <t>Decline Dumbbell Press</t>
  </si>
  <si>
    <t>Close Grip Bench</t>
  </si>
  <si>
    <t>Incline Dumbbell Bench</t>
  </si>
  <si>
    <t xml:space="preserve">Flat Dumbbell Bench </t>
  </si>
  <si>
    <t>Floor Press</t>
  </si>
  <si>
    <t>Decline Dumbbell Bench</t>
  </si>
  <si>
    <t>Leg Extensions</t>
  </si>
  <si>
    <t>Rack Pulls</t>
  </si>
  <si>
    <t>Lat Pull Down</t>
  </si>
  <si>
    <t>Lateral Raise</t>
  </si>
  <si>
    <t>Barbell Shrugs</t>
  </si>
  <si>
    <t>4x10</t>
  </si>
  <si>
    <t>4x8</t>
  </si>
  <si>
    <t>3x5</t>
  </si>
  <si>
    <t>4x5</t>
  </si>
  <si>
    <t>3x3</t>
  </si>
  <si>
    <t>3x8</t>
  </si>
  <si>
    <t>4x4</t>
  </si>
  <si>
    <t>3x6</t>
  </si>
  <si>
    <t>4x6</t>
  </si>
  <si>
    <t>Insert Values</t>
  </si>
  <si>
    <t>New Max</t>
  </si>
  <si>
    <t>m</t>
  </si>
  <si>
    <t>w</t>
  </si>
  <si>
    <t>s</t>
  </si>
  <si>
    <t>t</t>
  </si>
  <si>
    <t>1.1.1</t>
  </si>
  <si>
    <t>1.1.2</t>
  </si>
  <si>
    <t>1.2.1</t>
  </si>
  <si>
    <t>1.2.2</t>
  </si>
  <si>
    <t>1.3.1</t>
  </si>
  <si>
    <t>1.3.2</t>
  </si>
  <si>
    <t>1.4.1</t>
  </si>
  <si>
    <t>1.4.2</t>
  </si>
  <si>
    <t>1.5.1</t>
  </si>
  <si>
    <t>1.5.2</t>
  </si>
  <si>
    <t>Missed Reps?</t>
  </si>
  <si>
    <t>Primary Lift</t>
  </si>
  <si>
    <t>Phase</t>
  </si>
  <si>
    <t>Hypertrophy</t>
  </si>
  <si>
    <t>Transition</t>
  </si>
  <si>
    <t>Intensity</t>
  </si>
  <si>
    <t>Deload</t>
  </si>
  <si>
    <t>2.1.1</t>
  </si>
  <si>
    <t>2.1.2</t>
  </si>
  <si>
    <t>2.2.1</t>
  </si>
  <si>
    <t>2.2.2</t>
  </si>
  <si>
    <t>2.3.1</t>
  </si>
  <si>
    <t>2.3.2</t>
  </si>
  <si>
    <t>2.4.1</t>
  </si>
  <si>
    <t>2.4.2</t>
  </si>
  <si>
    <t>2.5.1</t>
  </si>
  <si>
    <t>2.5.2</t>
  </si>
  <si>
    <t>3.1.1</t>
  </si>
  <si>
    <t>3.1.2</t>
  </si>
  <si>
    <t>3.2.1</t>
  </si>
  <si>
    <t>3.2.2</t>
  </si>
  <si>
    <t>3.3.1</t>
  </si>
  <si>
    <t>3.3.2</t>
  </si>
  <si>
    <t>3.4.1</t>
  </si>
  <si>
    <t>3.5.1</t>
  </si>
  <si>
    <t>3.5.2</t>
  </si>
  <si>
    <t>4.1.1</t>
  </si>
  <si>
    <t>4.1.2</t>
  </si>
  <si>
    <t>4.2.1</t>
  </si>
  <si>
    <t>4.2.2</t>
  </si>
  <si>
    <t>4.3.1</t>
  </si>
  <si>
    <t>4.3.2</t>
  </si>
  <si>
    <t>4.4.1</t>
  </si>
  <si>
    <t>4.5.1</t>
  </si>
  <si>
    <t>4.5.2</t>
  </si>
  <si>
    <t>5.1.1</t>
  </si>
  <si>
    <t>5.1.2</t>
  </si>
  <si>
    <t>5.2.1</t>
  </si>
  <si>
    <t>5.3.1</t>
  </si>
  <si>
    <t>5.3.2</t>
  </si>
  <si>
    <t>5.4.1</t>
  </si>
  <si>
    <t>5.4.2</t>
  </si>
  <si>
    <t>5.5.1</t>
  </si>
  <si>
    <t>5.5.2</t>
  </si>
  <si>
    <t>6.1.1</t>
  </si>
  <si>
    <t>6.1.2</t>
  </si>
  <si>
    <t>6.2.1</t>
  </si>
  <si>
    <t>6.2.2</t>
  </si>
  <si>
    <t>6.3.1</t>
  </si>
  <si>
    <t>6.3.2</t>
  </si>
  <si>
    <t>6.4.1</t>
  </si>
  <si>
    <t>6.4.2</t>
  </si>
  <si>
    <t>7.1.1</t>
  </si>
  <si>
    <t>7.2.1</t>
  </si>
  <si>
    <t>7.2.2</t>
  </si>
  <si>
    <t>7.3.1</t>
  </si>
  <si>
    <t>7.3.2</t>
  </si>
  <si>
    <t>8.1.1</t>
  </si>
  <si>
    <t>8.2.1</t>
  </si>
  <si>
    <t>8.2.2</t>
  </si>
  <si>
    <t>8.3.1</t>
  </si>
  <si>
    <t>8.3.2</t>
  </si>
  <si>
    <t>9.1.1</t>
  </si>
  <si>
    <t>9.2.1</t>
  </si>
  <si>
    <t>9.2.2</t>
  </si>
  <si>
    <t>9.3.1</t>
  </si>
  <si>
    <t>9.3.2</t>
  </si>
  <si>
    <t>10.1.1</t>
  </si>
  <si>
    <t>10.1.2</t>
  </si>
  <si>
    <t>10.2.1</t>
  </si>
  <si>
    <t>10.3.1</t>
  </si>
  <si>
    <t>Total</t>
  </si>
  <si>
    <t>Week 6 Max</t>
  </si>
  <si>
    <t>Tonnage</t>
  </si>
  <si>
    <t>% Change</t>
  </si>
  <si>
    <t>Lift</t>
  </si>
  <si>
    <t>Sesh</t>
  </si>
  <si>
    <t>Mes</t>
  </si>
  <si>
    <t>lft</t>
  </si>
  <si>
    <t>Pause Deadlift (1s)</t>
  </si>
  <si>
    <t>3x4</t>
  </si>
  <si>
    <t>Tempo Squat (3-0-0)</t>
  </si>
  <si>
    <t>Weight/R.P.E.</t>
  </si>
  <si>
    <t>www.liftteam6.com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</si>
</sst>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0.0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</fills>
  <borders count="52">
    <border>
      <left/>
      <right/>
      <top/>
      <bottom/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/>
      <diagonal/>
    </border>
    <border>
      <left/>
      <right style="medium">
        <color rgb="FF002060"/>
      </right>
      <top/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 style="medium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medium">
        <color rgb="FF002060"/>
      </bottom>
      <diagonal/>
    </border>
    <border>
      <left style="medium">
        <color rgb="FF002060"/>
      </left>
      <right/>
      <top/>
      <bottom style="thin">
        <color rgb="FF002060"/>
      </bottom>
      <diagonal/>
    </border>
    <border>
      <left style="medium">
        <color rgb="FF002060"/>
      </left>
      <right/>
      <top style="thin">
        <color rgb="FF002060"/>
      </top>
      <bottom style="medium">
        <color rgb="FF002060"/>
      </bottom>
      <diagonal/>
    </border>
    <border>
      <left/>
      <right/>
      <top style="thin">
        <color rgb="FF002060"/>
      </top>
      <bottom style="medium">
        <color rgb="FF002060"/>
      </bottom>
      <diagonal/>
    </border>
    <border>
      <left/>
      <right style="medium">
        <color rgb="FF002060"/>
      </right>
      <top style="thin">
        <color rgb="FF002060"/>
      </top>
      <bottom style="medium">
        <color rgb="FF002060"/>
      </bottom>
      <diagonal/>
    </border>
    <border>
      <left style="thin">
        <color rgb="FF002060"/>
      </left>
      <right style="medium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medium">
        <color rgb="FF002060"/>
      </right>
      <top style="thin">
        <color rgb="FF002060"/>
      </top>
      <bottom style="medium">
        <color rgb="FF002060"/>
      </bottom>
      <diagonal/>
    </border>
    <border>
      <left style="thin">
        <color rgb="FF002060"/>
      </left>
      <right style="medium">
        <color rgb="FF002060"/>
      </right>
      <top/>
      <bottom style="thin">
        <color rgb="FF002060"/>
      </bottom>
      <diagonal/>
    </border>
    <border>
      <left/>
      <right style="medium">
        <color rgb="FF002060"/>
      </right>
      <top style="medium">
        <color rgb="FF002060"/>
      </top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 style="thin">
        <color rgb="FF002060"/>
      </bottom>
      <diagonal/>
    </border>
    <border>
      <left/>
      <right/>
      <top style="medium">
        <color rgb="FF002060"/>
      </top>
      <bottom style="thin">
        <color rgb="FF002060"/>
      </bottom>
      <diagonal/>
    </border>
    <border>
      <left style="thin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thin">
        <color rgb="FF002060"/>
      </left>
      <right style="medium">
        <color rgb="FF002060"/>
      </right>
      <top/>
      <bottom/>
      <diagonal/>
    </border>
    <border>
      <left/>
      <right style="medium">
        <color rgb="FF002060"/>
      </right>
      <top/>
      <bottom style="thin">
        <color indexed="64"/>
      </bottom>
      <diagonal/>
    </border>
    <border>
      <left/>
      <right style="medium">
        <color rgb="FF002060"/>
      </right>
      <top style="thin">
        <color indexed="64"/>
      </top>
      <bottom style="thin">
        <color indexed="64"/>
      </bottom>
      <diagonal/>
    </border>
    <border>
      <left/>
      <right style="medium">
        <color rgb="FF002060"/>
      </right>
      <top style="thin">
        <color indexed="64"/>
      </top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/>
      <diagonal/>
    </border>
    <border>
      <left style="medium">
        <color rgb="FF002060"/>
      </left>
      <right style="thin">
        <color rgb="FF002060"/>
      </right>
      <top/>
      <bottom/>
      <diagonal/>
    </border>
    <border>
      <left style="medium">
        <color rgb="FF002060"/>
      </left>
      <right style="thin">
        <color rgb="FF002060"/>
      </right>
      <top/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002060"/>
      </right>
      <top/>
      <bottom/>
      <diagonal/>
    </border>
    <border>
      <left style="thin">
        <color indexed="64"/>
      </left>
      <right style="thin">
        <color rgb="FF00206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002060"/>
      </right>
      <top/>
      <bottom style="medium">
        <color rgb="FF002060"/>
      </bottom>
      <diagonal/>
    </border>
    <border>
      <left style="thin">
        <color indexed="64"/>
      </left>
      <right style="thin">
        <color rgb="FF002060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27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3" borderId="0" xfId="0" applyFont="1" applyFill="1"/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1" fillId="3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1" fillId="3" borderId="26" xfId="0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/>
    </xf>
    <xf numFmtId="0" fontId="0" fillId="0" borderId="29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2" borderId="0" xfId="0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0" fillId="4" borderId="21" xfId="0" applyFill="1" applyBorder="1" applyAlignment="1">
      <alignment horizontal="center"/>
    </xf>
    <xf numFmtId="0" fontId="0" fillId="5" borderId="34" xfId="0" applyFill="1" applyBorder="1"/>
    <xf numFmtId="0" fontId="0" fillId="5" borderId="35" xfId="0" applyFill="1" applyBorder="1"/>
    <xf numFmtId="0" fontId="0" fillId="5" borderId="36" xfId="0" applyFill="1" applyBorder="1"/>
    <xf numFmtId="0" fontId="0" fillId="5" borderId="4" xfId="0" applyFill="1" applyBorder="1"/>
    <xf numFmtId="0" fontId="0" fillId="5" borderId="6" xfId="0" applyFill="1" applyBorder="1"/>
    <xf numFmtId="164" fontId="0" fillId="2" borderId="0" xfId="1" applyNumberFormat="1" applyFont="1" applyFill="1"/>
    <xf numFmtId="164" fontId="0" fillId="2" borderId="0" xfId="1" applyNumberFormat="1" applyFont="1" applyFill="1" applyAlignment="1">
      <alignment vertical="center"/>
    </xf>
    <xf numFmtId="0" fontId="4" fillId="0" borderId="2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164" fontId="0" fillId="2" borderId="0" xfId="0" applyNumberFormat="1" applyFill="1"/>
    <xf numFmtId="0" fontId="0" fillId="0" borderId="0" xfId="0" applyNumberFormat="1"/>
    <xf numFmtId="0" fontId="0" fillId="2" borderId="0" xfId="0" applyNumberFormat="1" applyFill="1" applyAlignment="1">
      <alignment vertical="center"/>
    </xf>
    <xf numFmtId="0" fontId="0" fillId="2" borderId="0" xfId="0" applyNumberFormat="1" applyFill="1"/>
    <xf numFmtId="164" fontId="0" fillId="0" borderId="0" xfId="0" applyNumberFormat="1"/>
    <xf numFmtId="165" fontId="0" fillId="0" borderId="0" xfId="0" applyNumberFormat="1"/>
    <xf numFmtId="0" fontId="0" fillId="4" borderId="0" xfId="0" applyFill="1"/>
    <xf numFmtId="0" fontId="0" fillId="5" borderId="40" xfId="0" applyFill="1" applyBorder="1"/>
    <xf numFmtId="0" fontId="0" fillId="5" borderId="41" xfId="0" applyFill="1" applyBorder="1"/>
    <xf numFmtId="0" fontId="0" fillId="3" borderId="42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44" xfId="0" applyFill="1" applyBorder="1" applyAlignment="1">
      <alignment horizontal="center"/>
    </xf>
    <xf numFmtId="165" fontId="0" fillId="3" borderId="38" xfId="1" applyNumberFormat="1" applyFont="1" applyFill="1" applyBorder="1" applyAlignment="1">
      <alignment horizontal="center"/>
    </xf>
    <xf numFmtId="164" fontId="0" fillId="3" borderId="37" xfId="1" applyNumberFormat="1" applyFont="1" applyFill="1" applyBorder="1" applyAlignment="1">
      <alignment horizontal="center"/>
    </xf>
    <xf numFmtId="164" fontId="0" fillId="3" borderId="38" xfId="1" applyNumberFormat="1" applyFont="1" applyFill="1" applyBorder="1" applyAlignment="1">
      <alignment horizontal="center"/>
    </xf>
    <xf numFmtId="164" fontId="0" fillId="3" borderId="39" xfId="1" applyNumberFormat="1" applyFont="1" applyFill="1" applyBorder="1" applyAlignment="1">
      <alignment horizontal="center"/>
    </xf>
    <xf numFmtId="166" fontId="0" fillId="0" borderId="0" xfId="0" applyNumberFormat="1"/>
    <xf numFmtId="166" fontId="0" fillId="3" borderId="38" xfId="0" applyNumberFormat="1" applyFill="1" applyBorder="1"/>
    <xf numFmtId="166" fontId="0" fillId="3" borderId="39" xfId="0" applyNumberFormat="1" applyFill="1" applyBorder="1"/>
    <xf numFmtId="0" fontId="0" fillId="3" borderId="43" xfId="0" applyFill="1" applyBorder="1"/>
    <xf numFmtId="0" fontId="0" fillId="3" borderId="44" xfId="0" applyFill="1" applyBorder="1"/>
    <xf numFmtId="0" fontId="0" fillId="5" borderId="45" xfId="0" applyFill="1" applyBorder="1"/>
    <xf numFmtId="0" fontId="0" fillId="5" borderId="46" xfId="0" applyFill="1" applyBorder="1"/>
    <xf numFmtId="0" fontId="0" fillId="0" borderId="49" xfId="0" applyFill="1" applyBorder="1" applyAlignment="1">
      <alignment horizontal="center"/>
    </xf>
    <xf numFmtId="0" fontId="0" fillId="5" borderId="12" xfId="0" applyFill="1" applyBorder="1"/>
    <xf numFmtId="0" fontId="0" fillId="5" borderId="15" xfId="0" applyFill="1" applyBorder="1"/>
    <xf numFmtId="0" fontId="0" fillId="5" borderId="14" xfId="0" applyFill="1" applyBorder="1"/>
    <xf numFmtId="0" fontId="2" fillId="3" borderId="27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1" fillId="3" borderId="9" xfId="0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/>
      <protection locked="0"/>
    </xf>
    <xf numFmtId="0" fontId="1" fillId="3" borderId="25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4" xfId="0" applyFont="1" applyFill="1" applyBorder="1" applyAlignment="1" applyProtection="1">
      <alignment horizontal="center"/>
      <protection locked="0"/>
    </xf>
    <xf numFmtId="0" fontId="1" fillId="3" borderId="31" xfId="0" applyFont="1" applyFill="1" applyBorder="1" applyProtection="1">
      <protection locked="0"/>
    </xf>
    <xf numFmtId="0" fontId="1" fillId="3" borderId="32" xfId="0" applyFont="1" applyFill="1" applyBorder="1" applyProtection="1">
      <protection locked="0"/>
    </xf>
    <xf numFmtId="0" fontId="1" fillId="3" borderId="33" xfId="0" applyFont="1" applyFill="1" applyBorder="1" applyProtection="1">
      <protection locked="0"/>
    </xf>
    <xf numFmtId="0" fontId="7" fillId="5" borderId="0" xfId="2" applyFill="1" applyProtection="1">
      <protection locked="0"/>
    </xf>
    <xf numFmtId="0" fontId="0" fillId="5" borderId="0" xfId="0" applyFill="1"/>
    <xf numFmtId="0" fontId="0" fillId="6" borderId="48" xfId="0" applyFont="1" applyFill="1" applyBorder="1" applyAlignment="1">
      <alignment horizontal="center" vertical="center" textRotation="90"/>
    </xf>
    <xf numFmtId="0" fontId="0" fillId="6" borderId="47" xfId="0" applyFont="1" applyFill="1" applyBorder="1" applyAlignment="1">
      <alignment horizontal="center" vertical="center" textRotation="90"/>
    </xf>
    <xf numFmtId="0" fontId="0" fillId="6" borderId="51" xfId="0" applyFont="1" applyFill="1" applyBorder="1" applyAlignment="1">
      <alignment horizontal="center" vertical="center" textRotation="90"/>
    </xf>
    <xf numFmtId="0" fontId="0" fillId="6" borderId="48" xfId="0" applyFill="1" applyBorder="1" applyAlignment="1">
      <alignment horizontal="center" vertical="center" textRotation="90" wrapText="1"/>
    </xf>
    <xf numFmtId="0" fontId="0" fillId="6" borderId="47" xfId="0" applyFill="1" applyBorder="1" applyAlignment="1">
      <alignment horizontal="center" vertical="center" textRotation="90" wrapText="1"/>
    </xf>
    <xf numFmtId="0" fontId="0" fillId="6" borderId="51" xfId="0" applyFill="1" applyBorder="1" applyAlignment="1">
      <alignment horizontal="center" vertical="center" textRotation="90" wrapText="1"/>
    </xf>
    <xf numFmtId="0" fontId="0" fillId="7" borderId="48" xfId="0" applyFill="1" applyBorder="1" applyAlignment="1">
      <alignment horizontal="center" vertical="center" textRotation="90"/>
    </xf>
    <xf numFmtId="0" fontId="0" fillId="7" borderId="47" xfId="0" applyFill="1" applyBorder="1" applyAlignment="1">
      <alignment horizontal="center" vertical="center" textRotation="90"/>
    </xf>
    <xf numFmtId="0" fontId="0" fillId="7" borderId="51" xfId="0" applyFill="1" applyBorder="1" applyAlignment="1">
      <alignment horizontal="center" vertical="center" textRotation="90"/>
    </xf>
    <xf numFmtId="0" fontId="0" fillId="8" borderId="48" xfId="0" applyFill="1" applyBorder="1" applyAlignment="1">
      <alignment horizontal="center" vertical="center" textRotation="90"/>
    </xf>
    <xf numFmtId="0" fontId="0" fillId="8" borderId="47" xfId="0" applyFill="1" applyBorder="1" applyAlignment="1">
      <alignment horizontal="center" vertical="center" textRotation="90"/>
    </xf>
    <xf numFmtId="0" fontId="0" fillId="8" borderId="51" xfId="0" applyFill="1" applyBorder="1" applyAlignment="1">
      <alignment horizontal="center" vertical="center" textRotation="90"/>
    </xf>
    <xf numFmtId="0" fontId="0" fillId="9" borderId="48" xfId="0" applyFill="1" applyBorder="1" applyAlignment="1">
      <alignment horizontal="center" vertical="center" textRotation="90"/>
    </xf>
    <xf numFmtId="0" fontId="0" fillId="9" borderId="47" xfId="0" applyFill="1" applyBorder="1" applyAlignment="1">
      <alignment horizontal="center" vertical="center" textRotation="90"/>
    </xf>
    <xf numFmtId="0" fontId="0" fillId="9" borderId="50" xfId="0" applyFill="1" applyBorder="1" applyAlignment="1">
      <alignment horizontal="center" vertical="center" textRotation="90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Tonnage/Session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'Sumo is Cheating'!$AA$3:$AA$43</c:f>
              <c:numCache>
                <c:formatCode>_-* #,##0_-;\-* #,##0_-;_-* "-"??_-;_-@_-</c:formatCode>
                <c:ptCount val="4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7034752"/>
        <c:axId val="138590976"/>
      </c:lineChart>
      <c:catAx>
        <c:axId val="217034752"/>
        <c:scaling>
          <c:orientation val="minMax"/>
        </c:scaling>
        <c:delete val="1"/>
        <c:axPos val="b"/>
        <c:majorTickMark val="out"/>
        <c:minorTickMark val="none"/>
        <c:tickLblPos val="nextTo"/>
        <c:crossAx val="138590976"/>
        <c:crosses val="autoZero"/>
        <c:auto val="1"/>
        <c:lblAlgn val="ctr"/>
        <c:lblOffset val="100"/>
        <c:noMultiLvlLbl val="0"/>
      </c:catAx>
      <c:valAx>
        <c:axId val="13859097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Kg</a:t>
                </a:r>
              </a:p>
            </c:rich>
          </c:tx>
          <c:layout/>
          <c:overlay val="0"/>
        </c:title>
        <c:numFmt formatCode="_-* #,##0_-;\-* #,##0_-;_-* &quot;-&quot;??_-;_-@_-" sourceLinked="1"/>
        <c:majorTickMark val="out"/>
        <c:minorTickMark val="none"/>
        <c:tickLblPos val="nextTo"/>
        <c:crossAx val="217034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Tonnage/Week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'Sumo is Cheating'!$AD$3:$AD$12</c:f>
              <c:numCache>
                <c:formatCode>_-* #,##0_-;\-* #,##0_-;_-* "-"??_-;_-@_-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036288"/>
        <c:axId val="217268800"/>
      </c:barChart>
      <c:catAx>
        <c:axId val="217036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Week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217268800"/>
        <c:crosses val="autoZero"/>
        <c:auto val="1"/>
        <c:lblAlgn val="ctr"/>
        <c:lblOffset val="100"/>
        <c:noMultiLvlLbl val="0"/>
      </c:catAx>
      <c:valAx>
        <c:axId val="2172688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Kg</a:t>
                </a:r>
              </a:p>
            </c:rich>
          </c:tx>
          <c:layout/>
          <c:overlay val="0"/>
        </c:title>
        <c:numFmt formatCode="_-* #,##0_-;\-* #,##0_-;_-* &quot;-&quot;??_-;_-@_-" sourceLinked="1"/>
        <c:majorTickMark val="out"/>
        <c:minorTickMark val="none"/>
        <c:tickLblPos val="nextTo"/>
        <c:crossAx val="217036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Tonnage/Mesocycle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 </c:v>
          </c:tx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/>
                      <a:t>Hypertrophy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Transition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Intensity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Deload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'Sumo is Cheating'!$AG$3:$AG$6</c:f>
              <c:numCache>
                <c:formatCode>_-* #,##0_-;\-* #,##0_-;_-* "-"??_-;_-@_-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037312"/>
        <c:axId val="217270528"/>
      </c:barChart>
      <c:catAx>
        <c:axId val="217037312"/>
        <c:scaling>
          <c:orientation val="minMax"/>
        </c:scaling>
        <c:delete val="1"/>
        <c:axPos val="b"/>
        <c:majorTickMark val="out"/>
        <c:minorTickMark val="none"/>
        <c:tickLblPos val="nextTo"/>
        <c:crossAx val="217270528"/>
        <c:crosses val="autoZero"/>
        <c:auto val="1"/>
        <c:lblAlgn val="ctr"/>
        <c:lblOffset val="100"/>
        <c:noMultiLvlLbl val="0"/>
      </c:catAx>
      <c:valAx>
        <c:axId val="217270528"/>
        <c:scaling>
          <c:logBase val="10"/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Kg (log)</a:t>
                </a:r>
              </a:p>
            </c:rich>
          </c:tx>
          <c:layout/>
          <c:overlay val="0"/>
        </c:title>
        <c:numFmt formatCode="_-* #,##0_-;\-* #,##0_-;_-* &quot;-&quot;??_-;_-@_-" sourceLinked="1"/>
        <c:majorTickMark val="out"/>
        <c:minorTickMark val="none"/>
        <c:tickLblPos val="nextTo"/>
        <c:crossAx val="217037312"/>
        <c:crosses val="autoZero"/>
        <c:crossBetween val="between"/>
      </c:valAx>
      <c:dTable>
        <c:showHorzBorder val="1"/>
        <c:showVertBorder val="1"/>
        <c:showOutline val="1"/>
        <c:showKeys val="0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Tonnage/Primary Lift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/>
                      <a:t>Squat</a:t>
                    </a:r>
                  </a:p>
                </c:rich>
              </c:tx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Bench</a:t>
                    </a:r>
                  </a:p>
                </c:rich>
              </c:tx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Deadlift</a:t>
                    </a:r>
                  </a:p>
                </c:rich>
              </c:tx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OHP</a:t>
                    </a:r>
                  </a:p>
                </c:rich>
              </c:tx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0"/>
          </c:dLbls>
          <c:val>
            <c:numRef>
              <c:f>'Sumo is Cheating'!$AJ$3:$AJ$6</c:f>
              <c:numCache>
                <c:formatCode>_-* #,##0_-;\-* #,##0_-;_-* "-"??_-;_-@_-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17036800"/>
        <c:axId val="217272832"/>
      </c:barChart>
      <c:catAx>
        <c:axId val="217036800"/>
        <c:scaling>
          <c:orientation val="minMax"/>
        </c:scaling>
        <c:delete val="1"/>
        <c:axPos val="b"/>
        <c:numFmt formatCode="_-* #,##0_-;\-* #,##0_-;_-* &quot;-&quot;??_-;_-@_-" sourceLinked="1"/>
        <c:majorTickMark val="out"/>
        <c:minorTickMark val="none"/>
        <c:tickLblPos val="nextTo"/>
        <c:crossAx val="217272832"/>
        <c:crosses val="autoZero"/>
        <c:auto val="1"/>
        <c:lblAlgn val="ctr"/>
        <c:lblOffset val="100"/>
        <c:noMultiLvlLbl val="0"/>
      </c:catAx>
      <c:valAx>
        <c:axId val="21727283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Kg</a:t>
                </a:r>
              </a:p>
            </c:rich>
          </c:tx>
          <c:layout/>
          <c:overlay val="0"/>
        </c:title>
        <c:numFmt formatCode="_-* #,##0_-;\-* #,##0_-;_-* &quot;-&quot;??_-;_-@_-" sourceLinked="1"/>
        <c:majorTickMark val="out"/>
        <c:minorTickMark val="none"/>
        <c:tickLblPos val="nextTo"/>
        <c:crossAx val="2170368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 Test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v>Squat</c:v>
          </c:tx>
          <c:invertIfNegative val="0"/>
          <c:cat>
            <c:strRef>
              <c:f>('Sumo is Cheating'!$AN$2,'Sumo is Cheating'!$AP$2)</c:f>
              <c:strCache>
                <c:ptCount val="2"/>
                <c:pt idx="0">
                  <c:v>Starting Max</c:v>
                </c:pt>
                <c:pt idx="1">
                  <c:v>Week 6 Max</c:v>
                </c:pt>
              </c:strCache>
            </c:strRef>
          </c:cat>
          <c:val>
            <c:numRef>
              <c:f>('Sumo is Cheating'!$AN$4,'Sumo is Cheating'!$AP$4)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er>
          <c:idx val="0"/>
          <c:order val="1"/>
          <c:tx>
            <c:v>Bench</c:v>
          </c:tx>
          <c:invertIfNegative val="0"/>
          <c:cat>
            <c:strRef>
              <c:f>('Sumo is Cheating'!$AN$2,'Sumo is Cheating'!$AP$2)</c:f>
              <c:strCache>
                <c:ptCount val="2"/>
                <c:pt idx="0">
                  <c:v>Starting Max</c:v>
                </c:pt>
                <c:pt idx="1">
                  <c:v>Week 6 Max</c:v>
                </c:pt>
              </c:strCache>
            </c:strRef>
          </c:cat>
          <c:val>
            <c:numRef>
              <c:f>('Sumo is Cheating'!$AN$3,'Sumo is Cheating'!$AP$3)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er>
          <c:idx val="3"/>
          <c:order val="2"/>
          <c:tx>
            <c:v>Deadlift</c:v>
          </c:tx>
          <c:invertIfNegative val="0"/>
          <c:cat>
            <c:strRef>
              <c:f>('Sumo is Cheating'!$AN$2,'Sumo is Cheating'!$AP$2)</c:f>
              <c:strCache>
                <c:ptCount val="2"/>
                <c:pt idx="0">
                  <c:v>Starting Max</c:v>
                </c:pt>
                <c:pt idx="1">
                  <c:v>Week 6 Max</c:v>
                </c:pt>
              </c:strCache>
            </c:strRef>
          </c:cat>
          <c:val>
            <c:numRef>
              <c:f>('Sumo is Cheating'!$AN$6,'Sumo is Cheating'!$AP$6)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er>
          <c:idx val="1"/>
          <c:order val="3"/>
          <c:tx>
            <c:v>OHP</c:v>
          </c:tx>
          <c:invertIfNegative val="0"/>
          <c:cat>
            <c:strRef>
              <c:f>('Sumo is Cheating'!$AN$2,'Sumo is Cheating'!$AP$2)</c:f>
              <c:strCache>
                <c:ptCount val="2"/>
                <c:pt idx="0">
                  <c:v>Starting Max</c:v>
                </c:pt>
                <c:pt idx="1">
                  <c:v>Week 6 Max</c:v>
                </c:pt>
              </c:strCache>
            </c:strRef>
          </c:cat>
          <c:val>
            <c:numRef>
              <c:f>('Sumo is Cheating'!$AN$5,'Sumo is Cheating'!$AP$5)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038336"/>
        <c:axId val="217274560"/>
      </c:barChart>
      <c:catAx>
        <c:axId val="217038336"/>
        <c:scaling>
          <c:orientation val="minMax"/>
        </c:scaling>
        <c:delete val="0"/>
        <c:axPos val="b"/>
        <c:majorTickMark val="out"/>
        <c:minorTickMark val="none"/>
        <c:tickLblPos val="nextTo"/>
        <c:crossAx val="217274560"/>
        <c:crosses val="autoZero"/>
        <c:auto val="1"/>
        <c:lblAlgn val="ctr"/>
        <c:lblOffset val="100"/>
        <c:noMultiLvlLbl val="0"/>
      </c:catAx>
      <c:valAx>
        <c:axId val="2172745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Kg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70383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41</xdr:row>
      <xdr:rowOff>85725</xdr:rowOff>
    </xdr:from>
    <xdr:to>
      <xdr:col>8</xdr:col>
      <xdr:colOff>295275</xdr:colOff>
      <xdr:row>55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590550</xdr:colOff>
      <xdr:row>25</xdr:row>
      <xdr:rowOff>47625</xdr:rowOff>
    </xdr:from>
    <xdr:to>
      <xdr:col>8</xdr:col>
      <xdr:colOff>285750</xdr:colOff>
      <xdr:row>39</xdr:row>
      <xdr:rowOff>123825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180975</xdr:colOff>
      <xdr:row>25</xdr:row>
      <xdr:rowOff>38100</xdr:rowOff>
    </xdr:from>
    <xdr:to>
      <xdr:col>16</xdr:col>
      <xdr:colOff>485775</xdr:colOff>
      <xdr:row>39</xdr:row>
      <xdr:rowOff>114300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104775</xdr:colOff>
      <xdr:row>2</xdr:row>
      <xdr:rowOff>38100</xdr:rowOff>
    </xdr:from>
    <xdr:to>
      <xdr:col>16</xdr:col>
      <xdr:colOff>409575</xdr:colOff>
      <xdr:row>16</xdr:row>
      <xdr:rowOff>114300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581025</xdr:colOff>
      <xdr:row>2</xdr:row>
      <xdr:rowOff>28575</xdr:rowOff>
    </xdr:from>
    <xdr:to>
      <xdr:col>8</xdr:col>
      <xdr:colOff>276225</xdr:colOff>
      <xdr:row>16</xdr:row>
      <xdr:rowOff>104775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liftteam6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90"/>
  <sheetViews>
    <sheetView windowProtection="1" tabSelected="1" zoomScaleNormal="100" workbookViewId="0">
      <selection activeCell="Q4" sqref="Q4"/>
    </sheetView>
  </sheetViews>
  <sheetFormatPr defaultRowHeight="15" x14ac:dyDescent="0.25"/>
  <cols>
    <col min="1" max="1" width="9.140625" style="1"/>
    <col min="2" max="2" width="7.140625" style="5" customWidth="1"/>
    <col min="3" max="3" width="6.28515625" style="5" customWidth="1"/>
    <col min="4" max="4" width="8.7109375" style="5" customWidth="1"/>
    <col min="5" max="5" width="14.5703125" style="5" bestFit="1" customWidth="1"/>
    <col min="6" max="6" width="8.85546875" style="5" customWidth="1"/>
    <col min="7" max="7" width="4.7109375" style="5" customWidth="1"/>
    <col min="8" max="8" width="5.28515625" style="5" customWidth="1"/>
    <col min="9" max="9" width="6.42578125" style="5" customWidth="1"/>
    <col min="10" max="10" width="5.28515625" style="5" customWidth="1"/>
    <col min="11" max="11" width="26" style="5" customWidth="1"/>
    <col min="12" max="12" width="8.5703125" style="5" customWidth="1"/>
    <col min="13" max="13" width="10.85546875" style="5" customWidth="1"/>
    <col min="14" max="14" width="6.5703125" style="5" customWidth="1"/>
    <col min="15" max="15" width="3" style="1" customWidth="1"/>
    <col min="16" max="16" width="12.5703125" style="1" customWidth="1"/>
    <col min="17" max="17" width="12.7109375" style="1" customWidth="1"/>
    <col min="18" max="22" width="9.140625" style="1"/>
    <col min="23" max="23" width="9.5703125" style="51" bestFit="1" customWidth="1"/>
    <col min="24" max="24" width="9.140625" style="1"/>
    <col min="25" max="25" width="10.5703125" style="51" bestFit="1" customWidth="1"/>
    <col min="26" max="26" width="9.140625" style="1"/>
    <col min="27" max="27" width="10.5703125" style="51" bestFit="1" customWidth="1"/>
    <col min="28" max="28" width="9.140625" style="1"/>
    <col min="29" max="29" width="10.5703125" style="51" bestFit="1" customWidth="1"/>
    <col min="30" max="16384" width="9.140625" style="1"/>
  </cols>
  <sheetData>
    <row r="1" spans="2:20" ht="15.75" thickBot="1" x14ac:dyDescent="0.3"/>
    <row r="2" spans="2:20" s="7" customFormat="1" ht="34.5" customHeight="1" x14ac:dyDescent="0.25">
      <c r="B2" s="41" t="s">
        <v>0</v>
      </c>
      <c r="C2" s="54" t="s">
        <v>62</v>
      </c>
      <c r="D2" s="42" t="s">
        <v>1</v>
      </c>
      <c r="E2" s="42" t="s">
        <v>61</v>
      </c>
      <c r="F2" s="42" t="s">
        <v>2</v>
      </c>
      <c r="G2" s="42" t="s">
        <v>3</v>
      </c>
      <c r="H2" s="42" t="s">
        <v>4</v>
      </c>
      <c r="I2" s="53" t="s">
        <v>60</v>
      </c>
      <c r="J2" s="42"/>
      <c r="K2" s="43" t="s">
        <v>5</v>
      </c>
      <c r="L2" s="43" t="s">
        <v>142</v>
      </c>
      <c r="M2" s="42" t="s">
        <v>6</v>
      </c>
      <c r="N2" s="36"/>
      <c r="P2" s="93" t="s">
        <v>7</v>
      </c>
      <c r="Q2" s="94" t="s">
        <v>44</v>
      </c>
    </row>
    <row r="3" spans="2:20" x14ac:dyDescent="0.25">
      <c r="B3" s="125">
        <v>1</v>
      </c>
      <c r="C3" s="110" t="s">
        <v>63</v>
      </c>
      <c r="D3" s="35">
        <v>1</v>
      </c>
      <c r="E3" s="9" t="s">
        <v>8</v>
      </c>
      <c r="F3" s="9">
        <f>'Sumo is Cheating'!E3+'Sumo is Cheating'!I3</f>
        <v>0</v>
      </c>
      <c r="G3" s="9">
        <v>3</v>
      </c>
      <c r="H3" s="9">
        <v>10</v>
      </c>
      <c r="I3" s="101"/>
      <c r="J3" s="9"/>
      <c r="K3" s="9" t="s">
        <v>16</v>
      </c>
      <c r="L3" s="95">
        <v>7</v>
      </c>
      <c r="M3" s="9" t="s">
        <v>35</v>
      </c>
      <c r="N3" s="37"/>
      <c r="P3" s="46" t="s">
        <v>8</v>
      </c>
      <c r="Q3" s="105">
        <v>0</v>
      </c>
    </row>
    <row r="4" spans="2:20" x14ac:dyDescent="0.25">
      <c r="B4" s="125"/>
      <c r="C4" s="111"/>
      <c r="D4" s="20">
        <v>1</v>
      </c>
      <c r="E4" s="15" t="s">
        <v>9</v>
      </c>
      <c r="F4" s="9">
        <f>'Sumo is Cheating'!E4+'Sumo is Cheating'!I4</f>
        <v>0</v>
      </c>
      <c r="G4" s="15">
        <v>3</v>
      </c>
      <c r="H4" s="15">
        <v>10</v>
      </c>
      <c r="I4" s="101"/>
      <c r="J4" s="15"/>
      <c r="K4" s="15" t="s">
        <v>17</v>
      </c>
      <c r="L4" s="96">
        <v>7</v>
      </c>
      <c r="M4" s="15" t="s">
        <v>35</v>
      </c>
      <c r="N4" s="37"/>
      <c r="P4" s="47" t="s">
        <v>9</v>
      </c>
      <c r="Q4" s="106">
        <v>0</v>
      </c>
    </row>
    <row r="5" spans="2:20" x14ac:dyDescent="0.25">
      <c r="B5" s="125"/>
      <c r="C5" s="111"/>
      <c r="D5" s="18">
        <v>2</v>
      </c>
      <c r="E5" s="19" t="s">
        <v>10</v>
      </c>
      <c r="F5" s="19">
        <f>'Sumo is Cheating'!E5+'Sumo is Cheating'!I5</f>
        <v>0</v>
      </c>
      <c r="G5" s="19">
        <v>3</v>
      </c>
      <c r="H5" s="19">
        <v>8</v>
      </c>
      <c r="I5" s="100"/>
      <c r="J5" s="19"/>
      <c r="K5" s="19" t="s">
        <v>18</v>
      </c>
      <c r="L5" s="97">
        <v>7</v>
      </c>
      <c r="M5" s="19" t="s">
        <v>36</v>
      </c>
      <c r="N5" s="37"/>
      <c r="P5" s="47" t="s">
        <v>10</v>
      </c>
      <c r="Q5" s="106">
        <v>0</v>
      </c>
    </row>
    <row r="6" spans="2:20" ht="15.75" thickBot="1" x14ac:dyDescent="0.3">
      <c r="B6" s="125"/>
      <c r="C6" s="111"/>
      <c r="D6" s="23">
        <v>2</v>
      </c>
      <c r="E6" s="24" t="s">
        <v>11</v>
      </c>
      <c r="F6" s="24">
        <f>'Sumo is Cheating'!E6+'Sumo is Cheating'!I6</f>
        <v>0</v>
      </c>
      <c r="G6" s="24">
        <v>3</v>
      </c>
      <c r="H6" s="24">
        <v>8</v>
      </c>
      <c r="I6" s="100"/>
      <c r="J6" s="24"/>
      <c r="K6" s="24" t="s">
        <v>32</v>
      </c>
      <c r="L6" s="98">
        <v>8</v>
      </c>
      <c r="M6" s="24" t="s">
        <v>35</v>
      </c>
      <c r="N6" s="37"/>
      <c r="P6" s="48" t="s">
        <v>11</v>
      </c>
      <c r="Q6" s="107">
        <v>0</v>
      </c>
    </row>
    <row r="7" spans="2:20" x14ac:dyDescent="0.25">
      <c r="B7" s="125"/>
      <c r="C7" s="111"/>
      <c r="D7" s="21">
        <v>3</v>
      </c>
      <c r="E7" s="22" t="s">
        <v>8</v>
      </c>
      <c r="F7" s="9">
        <f>'Sumo is Cheating'!E7+'Sumo is Cheating'!I7</f>
        <v>0</v>
      </c>
      <c r="G7" s="22">
        <v>4</v>
      </c>
      <c r="H7" s="22">
        <v>10</v>
      </c>
      <c r="I7" s="101"/>
      <c r="J7" s="22"/>
      <c r="K7" s="22" t="s">
        <v>27</v>
      </c>
      <c r="L7" s="99">
        <v>7</v>
      </c>
      <c r="M7" s="22" t="s">
        <v>36</v>
      </c>
      <c r="N7" s="37"/>
    </row>
    <row r="8" spans="2:20" x14ac:dyDescent="0.25">
      <c r="B8" s="125"/>
      <c r="C8" s="111"/>
      <c r="D8" s="20">
        <v>3</v>
      </c>
      <c r="E8" s="15" t="s">
        <v>9</v>
      </c>
      <c r="F8" s="9">
        <f>'Sumo is Cheating'!E8+'Sumo is Cheating'!I8</f>
        <v>0</v>
      </c>
      <c r="G8" s="15">
        <v>4</v>
      </c>
      <c r="H8" s="15">
        <v>10</v>
      </c>
      <c r="I8" s="101"/>
      <c r="J8" s="15"/>
      <c r="K8" s="15" t="s">
        <v>20</v>
      </c>
      <c r="L8" s="15">
        <f>FLOOR(('Sumo is Cheating'!E8*0.73),2.5)</f>
        <v>0</v>
      </c>
      <c r="M8" s="15" t="s">
        <v>37</v>
      </c>
      <c r="N8" s="37"/>
    </row>
    <row r="9" spans="2:20" x14ac:dyDescent="0.25">
      <c r="B9" s="125"/>
      <c r="C9" s="111"/>
      <c r="D9" s="18">
        <v>4</v>
      </c>
      <c r="E9" s="19" t="s">
        <v>10</v>
      </c>
      <c r="F9" s="19">
        <f>'Sumo is Cheating'!E9+'Sumo is Cheating'!I9</f>
        <v>0</v>
      </c>
      <c r="G9" s="19">
        <v>4</v>
      </c>
      <c r="H9" s="19">
        <v>8</v>
      </c>
      <c r="I9" s="100"/>
      <c r="J9" s="19"/>
      <c r="K9" s="19" t="s">
        <v>21</v>
      </c>
      <c r="L9" s="97">
        <v>8</v>
      </c>
      <c r="M9" s="19" t="s">
        <v>35</v>
      </c>
      <c r="N9" s="37"/>
      <c r="Q9" s="40"/>
    </row>
    <row r="10" spans="2:20" x14ac:dyDescent="0.25">
      <c r="B10" s="125"/>
      <c r="C10" s="111"/>
      <c r="D10" s="23">
        <v>4</v>
      </c>
      <c r="E10" s="24" t="s">
        <v>11</v>
      </c>
      <c r="F10" s="24">
        <f>'Sumo is Cheating'!E10+'Sumo is Cheating'!I10</f>
        <v>0</v>
      </c>
      <c r="G10" s="24">
        <v>4</v>
      </c>
      <c r="H10" s="24">
        <v>6</v>
      </c>
      <c r="I10" s="100"/>
      <c r="J10" s="24"/>
      <c r="K10" s="24" t="s">
        <v>15</v>
      </c>
      <c r="L10" s="24">
        <f>FLOOR(('Sumo is Cheating'!E10*0.8),2.5)</f>
        <v>0</v>
      </c>
      <c r="M10" s="24" t="s">
        <v>38</v>
      </c>
      <c r="N10" s="37"/>
      <c r="Q10" s="40"/>
      <c r="T10" s="40"/>
    </row>
    <row r="11" spans="2:20" x14ac:dyDescent="0.25">
      <c r="B11" s="125"/>
      <c r="C11" s="111"/>
      <c r="D11" s="21">
        <v>5</v>
      </c>
      <c r="E11" s="22" t="s">
        <v>8</v>
      </c>
      <c r="F11" s="9">
        <f>'Sumo is Cheating'!E11+'Sumo is Cheating'!I11</f>
        <v>0</v>
      </c>
      <c r="G11" s="22">
        <v>3</v>
      </c>
      <c r="H11" s="22">
        <v>10</v>
      </c>
      <c r="I11" s="101"/>
      <c r="J11" s="22"/>
      <c r="K11" s="22" t="s">
        <v>25</v>
      </c>
      <c r="L11" s="22">
        <f>FLOOR((F11*0.7),2.5)</f>
        <v>0</v>
      </c>
      <c r="M11" s="22" t="s">
        <v>36</v>
      </c>
      <c r="N11" s="37"/>
      <c r="Q11" s="40"/>
    </row>
    <row r="12" spans="2:20" x14ac:dyDescent="0.25">
      <c r="B12" s="125"/>
      <c r="C12" s="111"/>
      <c r="D12" s="20">
        <v>5</v>
      </c>
      <c r="E12" s="15" t="s">
        <v>9</v>
      </c>
      <c r="F12" s="15">
        <f>'Sumo is Cheating'!E12+'Sumo is Cheating'!I12</f>
        <v>0</v>
      </c>
      <c r="G12" s="15">
        <v>3</v>
      </c>
      <c r="H12" s="15">
        <v>10</v>
      </c>
      <c r="I12" s="101"/>
      <c r="J12" s="15"/>
      <c r="K12" s="15" t="s">
        <v>22</v>
      </c>
      <c r="L12" s="15">
        <f>FLOOR(('Sumo is Cheating'!E12*0.7),2.5)</f>
        <v>0</v>
      </c>
      <c r="M12" s="15" t="s">
        <v>37</v>
      </c>
      <c r="N12" s="37"/>
    </row>
    <row r="13" spans="2:20" x14ac:dyDescent="0.25">
      <c r="B13" s="12"/>
      <c r="C13" s="89"/>
      <c r="D13" s="11"/>
      <c r="E13" s="11"/>
      <c r="F13" s="39"/>
      <c r="G13" s="11"/>
      <c r="H13" s="11"/>
      <c r="I13" s="55"/>
      <c r="J13" s="11"/>
      <c r="K13" s="11"/>
      <c r="L13" s="11"/>
      <c r="M13" s="39"/>
      <c r="N13" s="13"/>
    </row>
    <row r="14" spans="2:20" x14ac:dyDescent="0.25">
      <c r="B14" s="125">
        <v>2</v>
      </c>
      <c r="C14" s="110" t="s">
        <v>63</v>
      </c>
      <c r="D14" s="18">
        <v>1</v>
      </c>
      <c r="E14" s="19" t="s">
        <v>8</v>
      </c>
      <c r="F14" s="10">
        <f>'Sumo is Cheating'!E14+'Sumo is Cheating'!I14</f>
        <v>0</v>
      </c>
      <c r="G14" s="19">
        <v>4</v>
      </c>
      <c r="H14" s="19">
        <v>8</v>
      </c>
      <c r="I14" s="100"/>
      <c r="J14" s="19"/>
      <c r="K14" s="19" t="s">
        <v>23</v>
      </c>
      <c r="L14" s="19">
        <f>FLOOR(('Sumo is Cheating'!E14*0.9),2.5)</f>
        <v>0</v>
      </c>
      <c r="M14" s="19" t="s">
        <v>37</v>
      </c>
      <c r="N14" s="37"/>
    </row>
    <row r="15" spans="2:20" x14ac:dyDescent="0.25">
      <c r="B15" s="125"/>
      <c r="C15" s="111"/>
      <c r="D15" s="23">
        <v>1</v>
      </c>
      <c r="E15" s="24" t="s">
        <v>9</v>
      </c>
      <c r="F15" s="10">
        <f>'Sumo is Cheating'!E15+'Sumo is Cheating'!I15</f>
        <v>0</v>
      </c>
      <c r="G15" s="24">
        <v>4</v>
      </c>
      <c r="H15" s="24">
        <v>8</v>
      </c>
      <c r="I15" s="100"/>
      <c r="J15" s="24"/>
      <c r="K15" s="24" t="s">
        <v>20</v>
      </c>
      <c r="L15" s="24">
        <f>FLOOR(('Sumo is Cheating'!E15*0.73),2.5)</f>
        <v>0</v>
      </c>
      <c r="M15" s="24" t="s">
        <v>39</v>
      </c>
      <c r="N15" s="37"/>
    </row>
    <row r="16" spans="2:20" x14ac:dyDescent="0.25">
      <c r="B16" s="125"/>
      <c r="C16" s="111"/>
      <c r="D16" s="21">
        <v>2</v>
      </c>
      <c r="E16" s="22" t="s">
        <v>10</v>
      </c>
      <c r="F16" s="22">
        <f>'Sumo is Cheating'!E16+'Sumo is Cheating'!I16</f>
        <v>0</v>
      </c>
      <c r="G16" s="22">
        <v>4</v>
      </c>
      <c r="H16" s="22">
        <v>6</v>
      </c>
      <c r="I16" s="101"/>
      <c r="J16" s="22"/>
      <c r="K16" s="22" t="s">
        <v>18</v>
      </c>
      <c r="L16" s="99">
        <v>8</v>
      </c>
      <c r="M16" s="22" t="s">
        <v>40</v>
      </c>
      <c r="N16" s="37"/>
    </row>
    <row r="17" spans="2:14" x14ac:dyDescent="0.25">
      <c r="B17" s="125"/>
      <c r="C17" s="111"/>
      <c r="D17" s="20">
        <v>2</v>
      </c>
      <c r="E17" s="15" t="s">
        <v>11</v>
      </c>
      <c r="F17" s="9">
        <f>'Sumo is Cheating'!E17+'Sumo is Cheating'!I17</f>
        <v>0</v>
      </c>
      <c r="G17" s="15">
        <v>4</v>
      </c>
      <c r="H17" s="15">
        <v>6</v>
      </c>
      <c r="I17" s="101"/>
      <c r="J17" s="15"/>
      <c r="K17" s="15" t="s">
        <v>31</v>
      </c>
      <c r="L17" s="15">
        <f>FLOOR(('Sumo is Cheating'!E17*1.08),2.5)</f>
        <v>0</v>
      </c>
      <c r="M17" s="15" t="s">
        <v>41</v>
      </c>
      <c r="N17" s="37"/>
    </row>
    <row r="18" spans="2:14" x14ac:dyDescent="0.25">
      <c r="B18" s="125"/>
      <c r="C18" s="111"/>
      <c r="D18" s="18">
        <v>3</v>
      </c>
      <c r="E18" s="19" t="s">
        <v>8</v>
      </c>
      <c r="F18" s="19">
        <f>'Sumo is Cheating'!E18+'Sumo is Cheating'!I18</f>
        <v>0</v>
      </c>
      <c r="G18" s="19">
        <v>4</v>
      </c>
      <c r="H18" s="19">
        <v>8</v>
      </c>
      <c r="I18" s="100"/>
      <c r="J18" s="19"/>
      <c r="K18" s="19" t="s">
        <v>29</v>
      </c>
      <c r="L18" s="97">
        <v>8</v>
      </c>
      <c r="M18" s="19" t="s">
        <v>36</v>
      </c>
      <c r="N18" s="37"/>
    </row>
    <row r="19" spans="2:14" x14ac:dyDescent="0.25">
      <c r="B19" s="125"/>
      <c r="C19" s="111"/>
      <c r="D19" s="23">
        <v>3</v>
      </c>
      <c r="E19" s="24" t="s">
        <v>9</v>
      </c>
      <c r="F19" s="10">
        <f>'Sumo is Cheating'!E19+'Sumo is Cheating'!I19</f>
        <v>0</v>
      </c>
      <c r="G19" s="24">
        <v>4</v>
      </c>
      <c r="H19" s="24">
        <v>8</v>
      </c>
      <c r="I19" s="100"/>
      <c r="J19" s="24"/>
      <c r="K19" s="24" t="s">
        <v>22</v>
      </c>
      <c r="L19" s="24">
        <f>FLOOR(('Sumo is Cheating'!E19*0.7),2.5)</f>
        <v>0</v>
      </c>
      <c r="M19" s="24" t="s">
        <v>41</v>
      </c>
      <c r="N19" s="37"/>
    </row>
    <row r="20" spans="2:14" x14ac:dyDescent="0.25">
      <c r="B20" s="125"/>
      <c r="C20" s="111"/>
      <c r="D20" s="21">
        <v>4</v>
      </c>
      <c r="E20" s="22" t="s">
        <v>10</v>
      </c>
      <c r="F20" s="22">
        <f>'Sumo is Cheating'!E20+'Sumo is Cheating'!I20</f>
        <v>0</v>
      </c>
      <c r="G20" s="22">
        <v>4</v>
      </c>
      <c r="H20" s="22">
        <v>6</v>
      </c>
      <c r="I20" s="101"/>
      <c r="J20" s="22"/>
      <c r="K20" s="22" t="s">
        <v>34</v>
      </c>
      <c r="L20" s="22">
        <f>FLOOR(('Sumo is Cheating'!E21*0.5),2.5)</f>
        <v>0</v>
      </c>
      <c r="M20" s="22" t="s">
        <v>40</v>
      </c>
      <c r="N20" s="37"/>
    </row>
    <row r="21" spans="2:14" x14ac:dyDescent="0.25">
      <c r="B21" s="125"/>
      <c r="C21" s="111"/>
      <c r="D21" s="20">
        <v>4</v>
      </c>
      <c r="E21" s="15" t="s">
        <v>15</v>
      </c>
      <c r="F21" s="15">
        <f>'Sumo is Cheating'!E21+'Sumo is Cheating'!I21</f>
        <v>0</v>
      </c>
      <c r="G21" s="15">
        <v>6</v>
      </c>
      <c r="H21" s="15">
        <v>3</v>
      </c>
      <c r="I21" s="101"/>
      <c r="J21" s="15"/>
      <c r="K21" s="15" t="s">
        <v>19</v>
      </c>
      <c r="L21" s="15">
        <f>FLOOR(('Sumo is Cheating'!E21*0.4),2.5)</f>
        <v>0</v>
      </c>
      <c r="M21" s="15" t="s">
        <v>37</v>
      </c>
      <c r="N21" s="37"/>
    </row>
    <row r="22" spans="2:14" x14ac:dyDescent="0.25">
      <c r="B22" s="125"/>
      <c r="C22" s="111"/>
      <c r="D22" s="18">
        <v>5</v>
      </c>
      <c r="E22" s="19" t="s">
        <v>8</v>
      </c>
      <c r="F22" s="10">
        <f>'Sumo is Cheating'!E22+'Sumo is Cheating'!I22</f>
        <v>0</v>
      </c>
      <c r="G22" s="19">
        <v>4</v>
      </c>
      <c r="H22" s="19">
        <v>8</v>
      </c>
      <c r="I22" s="100"/>
      <c r="J22" s="19"/>
      <c r="K22" s="19" t="s">
        <v>25</v>
      </c>
      <c r="L22" s="19">
        <f>FLOOR(('Sumo is Cheating'!E22*0.7),2.5)</f>
        <v>0</v>
      </c>
      <c r="M22" s="19" t="s">
        <v>40</v>
      </c>
      <c r="N22" s="37"/>
    </row>
    <row r="23" spans="2:14" x14ac:dyDescent="0.25">
      <c r="B23" s="125"/>
      <c r="C23" s="112"/>
      <c r="D23" s="23">
        <v>5</v>
      </c>
      <c r="E23" s="24" t="s">
        <v>9</v>
      </c>
      <c r="F23" s="24">
        <f>'Sumo is Cheating'!E23+'Sumo is Cheating'!I23</f>
        <v>0</v>
      </c>
      <c r="G23" s="24">
        <v>4</v>
      </c>
      <c r="H23" s="24">
        <v>8</v>
      </c>
      <c r="I23" s="100"/>
      <c r="J23" s="24"/>
      <c r="K23" s="24" t="s">
        <v>30</v>
      </c>
      <c r="L23" s="98">
        <v>8</v>
      </c>
      <c r="M23" s="24" t="s">
        <v>35</v>
      </c>
      <c r="N23" s="37"/>
    </row>
    <row r="24" spans="2:14" x14ac:dyDescent="0.25">
      <c r="B24" s="12"/>
      <c r="C24" s="11"/>
      <c r="D24" s="11"/>
      <c r="E24" s="11"/>
      <c r="F24" s="39"/>
      <c r="G24" s="11"/>
      <c r="H24" s="11"/>
      <c r="I24" s="56"/>
      <c r="J24" s="11"/>
      <c r="K24" s="11"/>
      <c r="L24" s="11"/>
      <c r="M24" s="39"/>
      <c r="N24" s="13"/>
    </row>
    <row r="25" spans="2:14" ht="15" customHeight="1" x14ac:dyDescent="0.25">
      <c r="B25" s="125">
        <v>3</v>
      </c>
      <c r="C25" s="113" t="s">
        <v>63</v>
      </c>
      <c r="D25" s="21">
        <v>1</v>
      </c>
      <c r="E25" s="22" t="s">
        <v>8</v>
      </c>
      <c r="F25" s="9">
        <f>'Sumo is Cheating'!E25+'Sumo is Cheating'!I25</f>
        <v>0</v>
      </c>
      <c r="G25" s="22">
        <v>4</v>
      </c>
      <c r="H25" s="22">
        <v>8</v>
      </c>
      <c r="I25" s="101"/>
      <c r="J25" s="22"/>
      <c r="K25" s="22" t="s">
        <v>23</v>
      </c>
      <c r="L25" s="22">
        <f>FLOOR(('Sumo is Cheating'!E25*0.9),2.5)</f>
        <v>0</v>
      </c>
      <c r="M25" s="22" t="s">
        <v>37</v>
      </c>
      <c r="N25" s="37"/>
    </row>
    <row r="26" spans="2:14" x14ac:dyDescent="0.25">
      <c r="B26" s="125"/>
      <c r="C26" s="114"/>
      <c r="D26" s="20">
        <v>1</v>
      </c>
      <c r="E26" s="15" t="s">
        <v>9</v>
      </c>
      <c r="F26" s="15">
        <f>'Sumo is Cheating'!E26+'Sumo is Cheating'!I26</f>
        <v>0</v>
      </c>
      <c r="G26" s="15">
        <v>4</v>
      </c>
      <c r="H26" s="15">
        <v>8</v>
      </c>
      <c r="I26" s="101"/>
      <c r="J26" s="15"/>
      <c r="K26" s="15" t="s">
        <v>22</v>
      </c>
      <c r="L26" s="15">
        <f>FLOOR(('Sumo is Cheating'!E26*0.7),2.5)</f>
        <v>0</v>
      </c>
      <c r="M26" s="15" t="s">
        <v>41</v>
      </c>
      <c r="N26" s="37"/>
    </row>
    <row r="27" spans="2:14" x14ac:dyDescent="0.25">
      <c r="B27" s="125"/>
      <c r="C27" s="114"/>
      <c r="D27" s="18">
        <v>2</v>
      </c>
      <c r="E27" s="19" t="s">
        <v>10</v>
      </c>
      <c r="F27" s="10">
        <f>'Sumo is Cheating'!E27+'Sumo is Cheating'!I27</f>
        <v>0</v>
      </c>
      <c r="G27" s="19">
        <v>5</v>
      </c>
      <c r="H27" s="19">
        <v>5</v>
      </c>
      <c r="I27" s="100"/>
      <c r="J27" s="19"/>
      <c r="K27" s="19" t="s">
        <v>18</v>
      </c>
      <c r="L27" s="97">
        <v>8</v>
      </c>
      <c r="M27" s="19" t="s">
        <v>36</v>
      </c>
      <c r="N27" s="37"/>
    </row>
    <row r="28" spans="2:14" x14ac:dyDescent="0.25">
      <c r="B28" s="125"/>
      <c r="C28" s="114"/>
      <c r="D28" s="23">
        <v>2</v>
      </c>
      <c r="E28" s="24" t="s">
        <v>11</v>
      </c>
      <c r="F28" s="24">
        <f>'Sumo is Cheating'!E28+'Sumo is Cheating'!I28</f>
        <v>0</v>
      </c>
      <c r="G28" s="24">
        <v>4</v>
      </c>
      <c r="H28" s="24">
        <v>6</v>
      </c>
      <c r="I28" s="100"/>
      <c r="J28" s="24"/>
      <c r="K28" s="24" t="s">
        <v>31</v>
      </c>
      <c r="L28" s="24">
        <f>FLOOR(('Sumo is Cheating'!E28*1.08),2.5)</f>
        <v>0</v>
      </c>
      <c r="M28" s="24" t="s">
        <v>41</v>
      </c>
      <c r="N28" s="37"/>
    </row>
    <row r="29" spans="2:14" x14ac:dyDescent="0.25">
      <c r="B29" s="125"/>
      <c r="C29" s="114"/>
      <c r="D29" s="21">
        <v>3</v>
      </c>
      <c r="E29" s="22" t="s">
        <v>8</v>
      </c>
      <c r="F29" s="9">
        <f>'Sumo is Cheating'!E29+'Sumo is Cheating'!I29</f>
        <v>0</v>
      </c>
      <c r="G29" s="22">
        <v>4</v>
      </c>
      <c r="H29" s="22">
        <v>8</v>
      </c>
      <c r="I29" s="101"/>
      <c r="J29" s="22"/>
      <c r="K29" s="22" t="s">
        <v>26</v>
      </c>
      <c r="L29" s="99">
        <v>8</v>
      </c>
      <c r="M29" s="22" t="s">
        <v>40</v>
      </c>
      <c r="N29" s="37"/>
    </row>
    <row r="30" spans="2:14" x14ac:dyDescent="0.25">
      <c r="B30" s="125"/>
      <c r="C30" s="114"/>
      <c r="D30" s="20">
        <v>3</v>
      </c>
      <c r="E30" s="15" t="s">
        <v>9</v>
      </c>
      <c r="F30" s="15">
        <f>'Sumo is Cheating'!E30+'Sumo is Cheating'!I30</f>
        <v>0</v>
      </c>
      <c r="G30" s="15">
        <v>2</v>
      </c>
      <c r="H30" s="15">
        <v>2</v>
      </c>
      <c r="I30" s="101"/>
      <c r="J30" s="15"/>
      <c r="K30" s="15" t="s">
        <v>20</v>
      </c>
      <c r="L30" s="15">
        <f>FLOOR(('Sumo is Cheating'!E30*0.65),2.5)</f>
        <v>0</v>
      </c>
      <c r="M30" s="15" t="s">
        <v>39</v>
      </c>
      <c r="N30" s="37"/>
    </row>
    <row r="31" spans="2:14" x14ac:dyDescent="0.25">
      <c r="B31" s="125"/>
      <c r="C31" s="114"/>
      <c r="D31" s="16">
        <v>4</v>
      </c>
      <c r="E31" s="17" t="s">
        <v>15</v>
      </c>
      <c r="F31" s="17">
        <f>'Sumo is Cheating'!E31+'Sumo is Cheating'!I31</f>
        <v>0</v>
      </c>
      <c r="G31" s="17">
        <v>6</v>
      </c>
      <c r="H31" s="17">
        <v>3</v>
      </c>
      <c r="I31" s="100"/>
      <c r="J31" s="17"/>
      <c r="K31" s="24" t="s">
        <v>139</v>
      </c>
      <c r="L31" s="24">
        <f>FLOOR((F28*0.85),2.5)</f>
        <v>0</v>
      </c>
      <c r="M31" s="24" t="s">
        <v>140</v>
      </c>
      <c r="N31" s="37"/>
    </row>
    <row r="32" spans="2:14" x14ac:dyDescent="0.25">
      <c r="B32" s="125"/>
      <c r="C32" s="114"/>
      <c r="D32" s="21">
        <v>5</v>
      </c>
      <c r="E32" s="22" t="s">
        <v>8</v>
      </c>
      <c r="F32" s="9">
        <f>'Sumo is Cheating'!E32+'Sumo is Cheating'!I32</f>
        <v>0</v>
      </c>
      <c r="G32" s="22">
        <v>4</v>
      </c>
      <c r="H32" s="22">
        <v>6</v>
      </c>
      <c r="I32" s="101"/>
      <c r="J32" s="22"/>
      <c r="K32" s="22" t="s">
        <v>28</v>
      </c>
      <c r="L32" s="22">
        <f>FLOOR(('Sumo is Cheating'!E32*0.7),2.5)</f>
        <v>0</v>
      </c>
      <c r="M32" s="22" t="s">
        <v>37</v>
      </c>
      <c r="N32" s="37"/>
    </row>
    <row r="33" spans="2:14" x14ac:dyDescent="0.25">
      <c r="B33" s="125"/>
      <c r="C33" s="115"/>
      <c r="D33" s="20">
        <v>5</v>
      </c>
      <c r="E33" s="15" t="s">
        <v>9</v>
      </c>
      <c r="F33" s="9">
        <f>'Sumo is Cheating'!E33+'Sumo is Cheating'!I33</f>
        <v>0</v>
      </c>
      <c r="G33" s="15">
        <v>4</v>
      </c>
      <c r="H33" s="15">
        <v>8</v>
      </c>
      <c r="I33" s="101"/>
      <c r="J33" s="15"/>
      <c r="K33" s="15" t="s">
        <v>17</v>
      </c>
      <c r="L33" s="96">
        <v>7</v>
      </c>
      <c r="M33" s="15" t="s">
        <v>35</v>
      </c>
      <c r="N33" s="37"/>
    </row>
    <row r="34" spans="2:14" x14ac:dyDescent="0.25">
      <c r="B34" s="12"/>
      <c r="C34" s="11"/>
      <c r="D34" s="11"/>
      <c r="E34" s="11"/>
      <c r="F34" s="39"/>
      <c r="G34" s="11"/>
      <c r="H34" s="11"/>
      <c r="I34" s="56"/>
      <c r="J34" s="11"/>
      <c r="K34" s="11"/>
      <c r="L34" s="11"/>
      <c r="M34" s="39"/>
      <c r="N34" s="13"/>
    </row>
    <row r="35" spans="2:14" ht="15" customHeight="1" x14ac:dyDescent="0.25">
      <c r="B35" s="125">
        <v>4</v>
      </c>
      <c r="C35" s="113" t="s">
        <v>63</v>
      </c>
      <c r="D35" s="18">
        <v>1</v>
      </c>
      <c r="E35" s="19" t="s">
        <v>8</v>
      </c>
      <c r="F35" s="10">
        <f>'Sumo is Cheating'!E35+'Sumo is Cheating'!I35</f>
        <v>0</v>
      </c>
      <c r="G35" s="19">
        <v>5</v>
      </c>
      <c r="H35" s="19">
        <v>5</v>
      </c>
      <c r="I35" s="100"/>
      <c r="J35" s="19"/>
      <c r="K35" s="19" t="s">
        <v>23</v>
      </c>
      <c r="L35" s="19">
        <f>FLOOR(('Sumo is Cheating'!E35*0.9),2.5)</f>
        <v>0</v>
      </c>
      <c r="M35" s="19" t="s">
        <v>37</v>
      </c>
      <c r="N35" s="37"/>
    </row>
    <row r="36" spans="2:14" x14ac:dyDescent="0.25">
      <c r="B36" s="125"/>
      <c r="C36" s="114"/>
      <c r="D36" s="23">
        <v>1</v>
      </c>
      <c r="E36" s="24" t="s">
        <v>9</v>
      </c>
      <c r="F36" s="24">
        <f>'Sumo is Cheating'!E36+'Sumo is Cheating'!I36</f>
        <v>0</v>
      </c>
      <c r="G36" s="24">
        <v>5</v>
      </c>
      <c r="H36" s="24">
        <v>5</v>
      </c>
      <c r="I36" s="100"/>
      <c r="J36" s="24"/>
      <c r="K36" s="24" t="s">
        <v>22</v>
      </c>
      <c r="L36" s="24">
        <f>FLOOR(('Sumo is Cheating'!E36*0.7),2.5)</f>
        <v>0</v>
      </c>
      <c r="M36" s="24" t="s">
        <v>41</v>
      </c>
      <c r="N36" s="37"/>
    </row>
    <row r="37" spans="2:14" x14ac:dyDescent="0.25">
      <c r="B37" s="125"/>
      <c r="C37" s="114"/>
      <c r="D37" s="21">
        <v>2</v>
      </c>
      <c r="E37" s="22" t="s">
        <v>10</v>
      </c>
      <c r="F37" s="9">
        <f>'Sumo is Cheating'!E37+'Sumo is Cheating'!I37</f>
        <v>0</v>
      </c>
      <c r="G37" s="22">
        <v>4</v>
      </c>
      <c r="H37" s="22">
        <v>6</v>
      </c>
      <c r="I37" s="101"/>
      <c r="J37" s="22"/>
      <c r="K37" s="22" t="s">
        <v>18</v>
      </c>
      <c r="L37" s="99">
        <v>7</v>
      </c>
      <c r="M37" s="22" t="s">
        <v>36</v>
      </c>
      <c r="N37" s="37"/>
    </row>
    <row r="38" spans="2:14" x14ac:dyDescent="0.25">
      <c r="B38" s="125"/>
      <c r="C38" s="114"/>
      <c r="D38" s="20">
        <v>2</v>
      </c>
      <c r="E38" s="15" t="s">
        <v>11</v>
      </c>
      <c r="F38" s="15">
        <f>'Sumo is Cheating'!E38+'Sumo is Cheating'!I38</f>
        <v>0</v>
      </c>
      <c r="G38" s="15">
        <v>4</v>
      </c>
      <c r="H38" s="15">
        <v>4</v>
      </c>
      <c r="I38" s="101"/>
      <c r="J38" s="15"/>
      <c r="K38" s="15" t="s">
        <v>31</v>
      </c>
      <c r="L38" s="15">
        <f>FLOOR(('Sumo is Cheating'!E38*1.08),2.5)</f>
        <v>0</v>
      </c>
      <c r="M38" s="15" t="s">
        <v>41</v>
      </c>
      <c r="N38" s="37"/>
    </row>
    <row r="39" spans="2:14" x14ac:dyDescent="0.25">
      <c r="B39" s="125"/>
      <c r="C39" s="114"/>
      <c r="D39" s="18">
        <v>3</v>
      </c>
      <c r="E39" s="19" t="s">
        <v>8</v>
      </c>
      <c r="F39" s="10">
        <f>'Sumo is Cheating'!E39+'Sumo is Cheating'!I39</f>
        <v>0</v>
      </c>
      <c r="G39" s="19">
        <v>5</v>
      </c>
      <c r="H39" s="19">
        <v>5</v>
      </c>
      <c r="I39" s="100"/>
      <c r="J39" s="19"/>
      <c r="K39" s="19" t="s">
        <v>29</v>
      </c>
      <c r="L39" s="97">
        <v>8</v>
      </c>
      <c r="M39" s="19" t="s">
        <v>40</v>
      </c>
      <c r="N39" s="37"/>
    </row>
    <row r="40" spans="2:14" x14ac:dyDescent="0.25">
      <c r="B40" s="125"/>
      <c r="C40" s="114"/>
      <c r="D40" s="23">
        <v>3</v>
      </c>
      <c r="E40" s="24" t="s">
        <v>9</v>
      </c>
      <c r="F40" s="24">
        <f>'Sumo is Cheating'!E40+'Sumo is Cheating'!I40</f>
        <v>0</v>
      </c>
      <c r="G40" s="24">
        <v>2</v>
      </c>
      <c r="H40" s="24">
        <v>2</v>
      </c>
      <c r="I40" s="100"/>
      <c r="J40" s="24"/>
      <c r="K40" s="24" t="s">
        <v>20</v>
      </c>
      <c r="L40" s="24">
        <f>FLOOR(('Sumo is Cheating'!E40*0.65),2.5)</f>
        <v>0</v>
      </c>
      <c r="M40" s="24" t="s">
        <v>39</v>
      </c>
      <c r="N40" s="37"/>
    </row>
    <row r="41" spans="2:14" x14ac:dyDescent="0.25">
      <c r="B41" s="125"/>
      <c r="C41" s="114"/>
      <c r="D41" s="26">
        <v>4</v>
      </c>
      <c r="E41" s="27" t="s">
        <v>15</v>
      </c>
      <c r="F41" s="9">
        <f>'Sumo is Cheating'!E41+'Sumo is Cheating'!I41</f>
        <v>0</v>
      </c>
      <c r="G41" s="27">
        <v>6</v>
      </c>
      <c r="H41" s="27">
        <v>3</v>
      </c>
      <c r="I41" s="101"/>
      <c r="J41" s="27"/>
      <c r="K41" s="27" t="s">
        <v>19</v>
      </c>
      <c r="L41" s="27">
        <f>FLOOR(('Sumo is Cheating'!E41*0.5),2.5)</f>
        <v>0</v>
      </c>
      <c r="M41" s="27" t="s">
        <v>37</v>
      </c>
      <c r="N41" s="37"/>
    </row>
    <row r="42" spans="2:14" x14ac:dyDescent="0.25">
      <c r="B42" s="125"/>
      <c r="C42" s="114"/>
      <c r="D42" s="18">
        <v>5</v>
      </c>
      <c r="E42" s="19" t="s">
        <v>8</v>
      </c>
      <c r="F42" s="19">
        <f>'Sumo is Cheating'!E42+'Sumo is Cheating'!I42</f>
        <v>0</v>
      </c>
      <c r="G42" s="19">
        <v>5</v>
      </c>
      <c r="H42" s="19">
        <v>5</v>
      </c>
      <c r="I42" s="100"/>
      <c r="J42" s="19"/>
      <c r="K42" s="19" t="s">
        <v>25</v>
      </c>
      <c r="L42" s="19">
        <f>FLOOR(('Sumo is Cheating'!E42*0.7),2.5)</f>
        <v>0</v>
      </c>
      <c r="M42" s="19" t="s">
        <v>42</v>
      </c>
      <c r="N42" s="37"/>
    </row>
    <row r="43" spans="2:14" x14ac:dyDescent="0.25">
      <c r="B43" s="125"/>
      <c r="C43" s="115"/>
      <c r="D43" s="23">
        <v>5</v>
      </c>
      <c r="E43" s="24" t="s">
        <v>9</v>
      </c>
      <c r="F43" s="24">
        <f>'Sumo is Cheating'!E43+'Sumo is Cheating'!I43</f>
        <v>0</v>
      </c>
      <c r="G43" s="24">
        <v>5</v>
      </c>
      <c r="H43" s="24">
        <v>5</v>
      </c>
      <c r="I43" s="100"/>
      <c r="J43" s="24"/>
      <c r="K43" s="24" t="s">
        <v>30</v>
      </c>
      <c r="L43" s="98">
        <v>8</v>
      </c>
      <c r="M43" s="24" t="s">
        <v>35</v>
      </c>
      <c r="N43" s="37"/>
    </row>
    <row r="44" spans="2:14" x14ac:dyDescent="0.25">
      <c r="B44" s="12"/>
      <c r="C44" s="11"/>
      <c r="D44" s="11"/>
      <c r="E44" s="11"/>
      <c r="F44" s="39"/>
      <c r="G44" s="11"/>
      <c r="H44" s="11"/>
      <c r="I44" s="57"/>
      <c r="J44" s="11"/>
      <c r="K44" s="11"/>
      <c r="L44" s="11"/>
      <c r="M44" s="39"/>
      <c r="N44" s="13"/>
    </row>
    <row r="45" spans="2:14" x14ac:dyDescent="0.25">
      <c r="B45" s="125">
        <v>5</v>
      </c>
      <c r="C45" s="113" t="s">
        <v>63</v>
      </c>
      <c r="D45" s="21">
        <v>1</v>
      </c>
      <c r="E45" s="22" t="s">
        <v>8</v>
      </c>
      <c r="F45" s="9">
        <f>'Sumo is Cheating'!E45+'Sumo is Cheating'!I45</f>
        <v>0</v>
      </c>
      <c r="G45" s="22">
        <v>4</v>
      </c>
      <c r="H45" s="22">
        <v>4</v>
      </c>
      <c r="I45" s="101"/>
      <c r="J45" s="22"/>
      <c r="K45" s="22" t="s">
        <v>23</v>
      </c>
      <c r="L45" s="22">
        <f>FLOOR(('Sumo is Cheating'!E45*0.9),2.5)</f>
        <v>0</v>
      </c>
      <c r="M45" s="22" t="s">
        <v>37</v>
      </c>
      <c r="N45" s="37"/>
    </row>
    <row r="46" spans="2:14" x14ac:dyDescent="0.25">
      <c r="B46" s="125"/>
      <c r="C46" s="114"/>
      <c r="D46" s="20">
        <v>1</v>
      </c>
      <c r="E46" s="15" t="s">
        <v>9</v>
      </c>
      <c r="F46" s="15">
        <f>'Sumo is Cheating'!E46+'Sumo is Cheating'!I46</f>
        <v>0</v>
      </c>
      <c r="G46" s="15">
        <v>4</v>
      </c>
      <c r="H46" s="15">
        <v>4</v>
      </c>
      <c r="I46" s="101"/>
      <c r="J46" s="15"/>
      <c r="K46" s="15" t="s">
        <v>22</v>
      </c>
      <c r="L46" s="15">
        <f>FLOOR(('Sumo is Cheating'!E46*0.7),2.5)</f>
        <v>0</v>
      </c>
      <c r="M46" s="15" t="s">
        <v>41</v>
      </c>
      <c r="N46" s="37"/>
    </row>
    <row r="47" spans="2:14" x14ac:dyDescent="0.25">
      <c r="B47" s="125"/>
      <c r="C47" s="114"/>
      <c r="D47" s="16">
        <v>2</v>
      </c>
      <c r="E47" s="17" t="s">
        <v>11</v>
      </c>
      <c r="F47" s="10">
        <f>'Sumo is Cheating'!E47+'Sumo is Cheating'!I47</f>
        <v>0</v>
      </c>
      <c r="G47" s="17">
        <v>4</v>
      </c>
      <c r="H47" s="17">
        <v>4</v>
      </c>
      <c r="I47" s="100"/>
      <c r="J47" s="17"/>
      <c r="K47" s="17" t="s">
        <v>31</v>
      </c>
      <c r="L47" s="17">
        <f>FLOOR(('Sumo is Cheating'!E47*1.08),2.5)</f>
        <v>0</v>
      </c>
      <c r="M47" s="17" t="s">
        <v>41</v>
      </c>
      <c r="N47" s="37"/>
    </row>
    <row r="48" spans="2:14" x14ac:dyDescent="0.25">
      <c r="B48" s="125"/>
      <c r="C48" s="114"/>
      <c r="D48" s="21">
        <v>3</v>
      </c>
      <c r="E48" s="22" t="s">
        <v>8</v>
      </c>
      <c r="F48" s="22">
        <f>'Sumo is Cheating'!E48+'Sumo is Cheating'!I48</f>
        <v>0</v>
      </c>
      <c r="G48" s="22">
        <v>4</v>
      </c>
      <c r="H48" s="22">
        <v>4</v>
      </c>
      <c r="I48" s="101"/>
      <c r="J48" s="22"/>
      <c r="K48" s="22" t="s">
        <v>24</v>
      </c>
      <c r="L48" s="99">
        <v>7</v>
      </c>
      <c r="M48" s="22" t="s">
        <v>40</v>
      </c>
      <c r="N48" s="37"/>
    </row>
    <row r="49" spans="2:17" x14ac:dyDescent="0.25">
      <c r="B49" s="125"/>
      <c r="C49" s="114"/>
      <c r="D49" s="20">
        <v>3</v>
      </c>
      <c r="E49" s="15" t="s">
        <v>9</v>
      </c>
      <c r="F49" s="9">
        <f>'Sumo is Cheating'!E49+'Sumo is Cheating'!I49</f>
        <v>0</v>
      </c>
      <c r="G49" s="15">
        <v>2</v>
      </c>
      <c r="H49" s="15">
        <v>2</v>
      </c>
      <c r="I49" s="101"/>
      <c r="J49" s="15"/>
      <c r="K49" s="15" t="s">
        <v>20</v>
      </c>
      <c r="L49" s="15">
        <f>FLOOR(('Sumo is Cheating'!E49*0.65),2.5)+2.5</f>
        <v>2.5</v>
      </c>
      <c r="M49" s="15" t="s">
        <v>39</v>
      </c>
      <c r="N49" s="37"/>
    </row>
    <row r="50" spans="2:17" x14ac:dyDescent="0.25">
      <c r="B50" s="125"/>
      <c r="C50" s="114"/>
      <c r="D50" s="18">
        <v>4</v>
      </c>
      <c r="E50" s="19" t="s">
        <v>10</v>
      </c>
      <c r="F50" s="19">
        <f>'Sumo is Cheating'!E50+'Sumo is Cheating'!I50</f>
        <v>0</v>
      </c>
      <c r="G50" s="19">
        <v>3</v>
      </c>
      <c r="H50" s="19">
        <v>3</v>
      </c>
      <c r="I50" s="100"/>
      <c r="J50" s="19"/>
      <c r="K50" s="19" t="s">
        <v>34</v>
      </c>
      <c r="L50" s="19">
        <f>FLOOR(('Sumo is Cheating'!E51*0.5),2.5)</f>
        <v>0</v>
      </c>
      <c r="M50" s="19" t="s">
        <v>40</v>
      </c>
      <c r="N50" s="37"/>
    </row>
    <row r="51" spans="2:17" x14ac:dyDescent="0.25">
      <c r="B51" s="125"/>
      <c r="C51" s="114"/>
      <c r="D51" s="23">
        <v>4</v>
      </c>
      <c r="E51" s="24" t="s">
        <v>15</v>
      </c>
      <c r="F51" s="10">
        <f>'Sumo is Cheating'!E51+'Sumo is Cheating'!I51</f>
        <v>0</v>
      </c>
      <c r="G51" s="24">
        <v>4</v>
      </c>
      <c r="H51" s="24">
        <v>3</v>
      </c>
      <c r="I51" s="100"/>
      <c r="J51" s="24"/>
      <c r="K51" s="24" t="s">
        <v>139</v>
      </c>
      <c r="L51" s="24">
        <f>FLOOR((F47*0.85),2.5)</f>
        <v>0</v>
      </c>
      <c r="M51" s="24" t="s">
        <v>140</v>
      </c>
      <c r="N51" s="37"/>
    </row>
    <row r="52" spans="2:17" x14ac:dyDescent="0.25">
      <c r="B52" s="125"/>
      <c r="C52" s="114"/>
      <c r="D52" s="21">
        <v>5</v>
      </c>
      <c r="E52" s="22" t="s">
        <v>8</v>
      </c>
      <c r="F52" s="22">
        <f>'Sumo is Cheating'!E52+'Sumo is Cheating'!I52</f>
        <v>0</v>
      </c>
      <c r="G52" s="22">
        <v>3</v>
      </c>
      <c r="H52" s="22">
        <v>3</v>
      </c>
      <c r="I52" s="101"/>
      <c r="J52" s="22"/>
      <c r="K52" s="22" t="s">
        <v>28</v>
      </c>
      <c r="L52" s="22">
        <f>FLOOR(('Sumo is Cheating'!E52*0.65),2.5)</f>
        <v>0</v>
      </c>
      <c r="M52" s="22" t="s">
        <v>37</v>
      </c>
      <c r="N52" s="37"/>
    </row>
    <row r="53" spans="2:17" ht="15" customHeight="1" x14ac:dyDescent="0.25">
      <c r="B53" s="125"/>
      <c r="C53" s="115"/>
      <c r="D53" s="20">
        <v>5</v>
      </c>
      <c r="E53" s="15" t="s">
        <v>9</v>
      </c>
      <c r="F53" s="9">
        <f>'Sumo is Cheating'!E53+'Sumo is Cheating'!I53</f>
        <v>0</v>
      </c>
      <c r="G53" s="15">
        <v>4</v>
      </c>
      <c r="H53" s="15">
        <v>4</v>
      </c>
      <c r="I53" s="101"/>
      <c r="J53" s="15"/>
      <c r="K53" s="15" t="s">
        <v>30</v>
      </c>
      <c r="L53" s="96">
        <v>8</v>
      </c>
      <c r="M53" s="15" t="s">
        <v>40</v>
      </c>
      <c r="N53" s="37"/>
    </row>
    <row r="54" spans="2:17" x14ac:dyDescent="0.25">
      <c r="B54" s="12"/>
      <c r="C54" s="11"/>
      <c r="D54" s="11"/>
      <c r="E54" s="11"/>
      <c r="F54" s="39"/>
      <c r="G54" s="11"/>
      <c r="H54" s="11"/>
      <c r="I54" s="55"/>
      <c r="J54" s="11"/>
      <c r="K54" s="11"/>
      <c r="L54" s="11"/>
      <c r="M54" s="39"/>
      <c r="N54" s="13"/>
    </row>
    <row r="55" spans="2:17" ht="15" customHeight="1" x14ac:dyDescent="0.25">
      <c r="B55" s="125">
        <v>6</v>
      </c>
      <c r="C55" s="116" t="s">
        <v>64</v>
      </c>
      <c r="D55" s="18">
        <v>1</v>
      </c>
      <c r="E55" s="19" t="s">
        <v>8</v>
      </c>
      <c r="F55" s="10">
        <f>'Sumo is Cheating'!E55+'Sumo is Cheating'!I55</f>
        <v>0</v>
      </c>
      <c r="G55" s="19">
        <v>2</v>
      </c>
      <c r="H55" s="19">
        <v>2</v>
      </c>
      <c r="I55" s="100"/>
      <c r="J55" s="19"/>
      <c r="K55" s="19" t="s">
        <v>27</v>
      </c>
      <c r="L55" s="97">
        <v>6</v>
      </c>
      <c r="M55" s="19" t="s">
        <v>37</v>
      </c>
      <c r="N55" s="37"/>
    </row>
    <row r="56" spans="2:17" x14ac:dyDescent="0.25">
      <c r="B56" s="125"/>
      <c r="C56" s="117"/>
      <c r="D56" s="23">
        <v>1</v>
      </c>
      <c r="E56" s="24" t="s">
        <v>9</v>
      </c>
      <c r="F56" s="24">
        <f>F49</f>
        <v>0</v>
      </c>
      <c r="G56" s="24">
        <v>2</v>
      </c>
      <c r="H56" s="24">
        <v>2</v>
      </c>
      <c r="I56" s="100"/>
      <c r="J56" s="24"/>
      <c r="K56" s="24" t="s">
        <v>17</v>
      </c>
      <c r="L56" s="98">
        <v>6</v>
      </c>
      <c r="M56" s="24" t="s">
        <v>42</v>
      </c>
      <c r="N56" s="37"/>
    </row>
    <row r="57" spans="2:17" ht="15.75" thickBot="1" x14ac:dyDescent="0.3">
      <c r="B57" s="125"/>
      <c r="C57" s="117"/>
      <c r="D57" s="21">
        <v>2</v>
      </c>
      <c r="E57" s="22" t="s">
        <v>10</v>
      </c>
      <c r="F57" s="9">
        <f>'Sumo is Cheating'!E57+'Sumo is Cheating'!I57</f>
        <v>0</v>
      </c>
      <c r="G57" s="22">
        <v>3</v>
      </c>
      <c r="H57" s="22">
        <v>2</v>
      </c>
      <c r="I57" s="101"/>
      <c r="J57" s="22"/>
      <c r="K57" s="22" t="s">
        <v>33</v>
      </c>
      <c r="L57" s="99">
        <v>6</v>
      </c>
      <c r="M57" s="22" t="s">
        <v>43</v>
      </c>
      <c r="N57" s="37"/>
    </row>
    <row r="58" spans="2:17" x14ac:dyDescent="0.25">
      <c r="B58" s="125"/>
      <c r="C58" s="117"/>
      <c r="D58" s="20">
        <v>2</v>
      </c>
      <c r="E58" s="15" t="s">
        <v>11</v>
      </c>
      <c r="F58" s="9">
        <f>'Sumo is Cheating'!E58+'Sumo is Cheating'!I58</f>
        <v>0</v>
      </c>
      <c r="G58" s="15">
        <v>2</v>
      </c>
      <c r="H58" s="15">
        <v>2</v>
      </c>
      <c r="I58" s="101"/>
      <c r="J58" s="15"/>
      <c r="K58" s="15" t="s">
        <v>32</v>
      </c>
      <c r="L58" s="96">
        <v>7</v>
      </c>
      <c r="M58" s="15" t="s">
        <v>36</v>
      </c>
      <c r="N58" s="37"/>
      <c r="P58" s="34" t="s">
        <v>45</v>
      </c>
      <c r="Q58" s="33" t="s">
        <v>44</v>
      </c>
    </row>
    <row r="59" spans="2:17" x14ac:dyDescent="0.25">
      <c r="B59" s="125"/>
      <c r="C59" s="117"/>
      <c r="D59" s="18">
        <v>3</v>
      </c>
      <c r="E59" s="19" t="s">
        <v>8</v>
      </c>
      <c r="F59" s="19" t="str">
        <f>'Sumo is Cheating'!E59</f>
        <v>Max Test</v>
      </c>
      <c r="G59" s="19">
        <v>1</v>
      </c>
      <c r="H59" s="19">
        <v>1</v>
      </c>
      <c r="I59" s="100"/>
      <c r="J59" s="19"/>
      <c r="K59" s="19"/>
      <c r="L59" s="19"/>
      <c r="M59" s="19"/>
      <c r="N59" s="37"/>
      <c r="P59" s="49" t="s">
        <v>8</v>
      </c>
      <c r="Q59" s="102">
        <v>0</v>
      </c>
    </row>
    <row r="60" spans="2:17" x14ac:dyDescent="0.25">
      <c r="B60" s="125"/>
      <c r="C60" s="117"/>
      <c r="D60" s="23">
        <v>3</v>
      </c>
      <c r="E60" s="24" t="s">
        <v>9</v>
      </c>
      <c r="F60" s="24" t="str">
        <f>'Sumo is Cheating'!E60</f>
        <v>Max Test</v>
      </c>
      <c r="G60" s="24">
        <v>1</v>
      </c>
      <c r="H60" s="24">
        <v>1</v>
      </c>
      <c r="I60" s="100"/>
      <c r="J60" s="24"/>
      <c r="K60" s="24"/>
      <c r="L60" s="24"/>
      <c r="M60" s="24"/>
      <c r="N60" s="37"/>
      <c r="P60" s="49" t="s">
        <v>9</v>
      </c>
      <c r="Q60" s="103">
        <v>0</v>
      </c>
    </row>
    <row r="61" spans="2:17" x14ac:dyDescent="0.25">
      <c r="B61" s="125"/>
      <c r="C61" s="117"/>
      <c r="D61" s="21">
        <v>4</v>
      </c>
      <c r="E61" s="22" t="s">
        <v>10</v>
      </c>
      <c r="F61" s="9" t="str">
        <f>'Sumo is Cheating'!E61</f>
        <v>Max Test</v>
      </c>
      <c r="G61" s="22">
        <v>1</v>
      </c>
      <c r="H61" s="22">
        <v>1</v>
      </c>
      <c r="I61" s="101"/>
      <c r="J61" s="22"/>
      <c r="K61" s="22"/>
      <c r="L61" s="22"/>
      <c r="M61" s="22"/>
      <c r="N61" s="37"/>
      <c r="P61" s="49" t="s">
        <v>10</v>
      </c>
      <c r="Q61" s="103">
        <v>0</v>
      </c>
    </row>
    <row r="62" spans="2:17" ht="15.75" thickBot="1" x14ac:dyDescent="0.3">
      <c r="B62" s="125"/>
      <c r="C62" s="118"/>
      <c r="D62" s="20">
        <v>4</v>
      </c>
      <c r="E62" s="15" t="s">
        <v>11</v>
      </c>
      <c r="F62" s="15" t="str">
        <f>'Sumo is Cheating'!E62</f>
        <v>Max Test</v>
      </c>
      <c r="G62" s="15">
        <v>1</v>
      </c>
      <c r="H62" s="15">
        <v>1</v>
      </c>
      <c r="I62" s="101"/>
      <c r="J62" s="15"/>
      <c r="K62" s="15"/>
      <c r="L62" s="15"/>
      <c r="M62" s="15"/>
      <c r="N62" s="37"/>
      <c r="P62" s="50" t="s">
        <v>11</v>
      </c>
      <c r="Q62" s="104">
        <v>0</v>
      </c>
    </row>
    <row r="63" spans="2:17" x14ac:dyDescent="0.25">
      <c r="B63" s="12"/>
      <c r="C63" s="11"/>
      <c r="D63" s="11"/>
      <c r="E63" s="11"/>
      <c r="F63" s="11"/>
      <c r="G63" s="11"/>
      <c r="H63" s="11"/>
      <c r="I63" s="57"/>
      <c r="J63" s="11"/>
      <c r="K63" s="11"/>
      <c r="L63" s="11"/>
      <c r="M63" s="39"/>
      <c r="N63" s="13"/>
    </row>
    <row r="64" spans="2:17" x14ac:dyDescent="0.25">
      <c r="B64" s="125">
        <v>7</v>
      </c>
      <c r="C64" s="119" t="s">
        <v>65</v>
      </c>
      <c r="D64" s="16">
        <v>1</v>
      </c>
      <c r="E64" s="17" t="s">
        <v>9</v>
      </c>
      <c r="F64" s="17">
        <f>'Sumo is Cheating'!E64</f>
        <v>0</v>
      </c>
      <c r="G64" s="17">
        <v>2</v>
      </c>
      <c r="H64" s="17">
        <v>2</v>
      </c>
      <c r="I64" s="100"/>
      <c r="J64" s="17"/>
      <c r="K64" s="17" t="s">
        <v>22</v>
      </c>
      <c r="L64" s="17">
        <f>FLOOR(('Sumo is Cheating'!E64*0.65),2.5)</f>
        <v>0</v>
      </c>
      <c r="M64" s="17" t="s">
        <v>39</v>
      </c>
      <c r="N64" s="37"/>
    </row>
    <row r="65" spans="2:17" x14ac:dyDescent="0.25">
      <c r="B65" s="125"/>
      <c r="C65" s="120"/>
      <c r="D65" s="21">
        <v>2</v>
      </c>
      <c r="E65" s="22" t="s">
        <v>8</v>
      </c>
      <c r="F65" s="9">
        <f>'Sumo is Cheating'!E65</f>
        <v>0</v>
      </c>
      <c r="G65" s="22">
        <v>2</v>
      </c>
      <c r="H65" s="22">
        <v>2</v>
      </c>
      <c r="I65" s="101"/>
      <c r="J65" s="22"/>
      <c r="K65" s="22" t="s">
        <v>23</v>
      </c>
      <c r="L65" s="22">
        <f>FLOOR(('Sumo is Cheating'!E65*0.8),2.5)</f>
        <v>0</v>
      </c>
      <c r="M65" s="22" t="s">
        <v>41</v>
      </c>
      <c r="N65" s="37"/>
    </row>
    <row r="66" spans="2:17" x14ac:dyDescent="0.25">
      <c r="B66" s="125"/>
      <c r="C66" s="120"/>
      <c r="D66" s="20">
        <v>2</v>
      </c>
      <c r="E66" s="15" t="s">
        <v>11</v>
      </c>
      <c r="F66" s="9">
        <f>'Sumo is Cheating'!E66</f>
        <v>0</v>
      </c>
      <c r="G66" s="15">
        <v>2</v>
      </c>
      <c r="H66" s="15">
        <v>2</v>
      </c>
      <c r="I66" s="101"/>
      <c r="J66" s="15"/>
      <c r="K66" s="15" t="s">
        <v>31</v>
      </c>
      <c r="L66" s="15">
        <f>FLOOR(('Sumo is Cheating'!E66*1.08),2.5)</f>
        <v>0</v>
      </c>
      <c r="M66" s="15" t="s">
        <v>39</v>
      </c>
      <c r="N66" s="37"/>
    </row>
    <row r="67" spans="2:17" x14ac:dyDescent="0.25">
      <c r="B67" s="125"/>
      <c r="C67" s="120"/>
      <c r="D67" s="18">
        <v>3</v>
      </c>
      <c r="E67" s="19" t="s">
        <v>8</v>
      </c>
      <c r="F67" s="19">
        <f>'Sumo is Cheating'!E67+'Sumo is Cheating'!I67</f>
        <v>0</v>
      </c>
      <c r="G67" s="19">
        <v>3</v>
      </c>
      <c r="H67" s="19">
        <v>3</v>
      </c>
      <c r="I67" s="100"/>
      <c r="J67" s="19"/>
      <c r="K67" s="19" t="s">
        <v>28</v>
      </c>
      <c r="L67" s="19">
        <f>FLOOR(('Sumo is Cheating'!E67*0.7),2.5)</f>
        <v>0</v>
      </c>
      <c r="M67" s="19" t="s">
        <v>37</v>
      </c>
      <c r="N67" s="37"/>
    </row>
    <row r="68" spans="2:17" x14ac:dyDescent="0.25">
      <c r="B68" s="125"/>
      <c r="C68" s="121"/>
      <c r="D68" s="23">
        <v>3</v>
      </c>
      <c r="E68" s="24" t="s">
        <v>9</v>
      </c>
      <c r="F68" s="10">
        <f>'Sumo is Cheating'!E68+'Sumo is Cheating'!I68</f>
        <v>0</v>
      </c>
      <c r="G68" s="24">
        <v>3</v>
      </c>
      <c r="H68" s="24">
        <v>3</v>
      </c>
      <c r="I68" s="100"/>
      <c r="J68" s="24"/>
      <c r="K68" s="24" t="s">
        <v>22</v>
      </c>
      <c r="L68" s="24">
        <f>FLOOR(('Sumo is Cheating'!E68*0.65),2.5)</f>
        <v>0</v>
      </c>
      <c r="M68" s="24" t="s">
        <v>39</v>
      </c>
      <c r="N68" s="37"/>
    </row>
    <row r="69" spans="2:17" x14ac:dyDescent="0.25">
      <c r="B69" s="12"/>
      <c r="C69" s="11"/>
      <c r="D69" s="11"/>
      <c r="E69" s="11"/>
      <c r="F69" s="39"/>
      <c r="G69" s="11"/>
      <c r="H69" s="11"/>
      <c r="I69" s="55"/>
      <c r="J69" s="11"/>
      <c r="K69" s="11"/>
      <c r="L69" s="11"/>
      <c r="M69" s="39"/>
      <c r="N69" s="13"/>
    </row>
    <row r="70" spans="2:17" x14ac:dyDescent="0.25">
      <c r="B70" s="125">
        <v>8</v>
      </c>
      <c r="C70" s="119" t="s">
        <v>65</v>
      </c>
      <c r="D70" s="26">
        <v>1</v>
      </c>
      <c r="E70" s="27" t="s">
        <v>9</v>
      </c>
      <c r="F70" s="9">
        <f>'Sumo is Cheating'!E70+'Sumo is Cheating'!I70</f>
        <v>0</v>
      </c>
      <c r="G70" s="27">
        <v>3</v>
      </c>
      <c r="H70" s="27">
        <v>3</v>
      </c>
      <c r="I70" s="101"/>
      <c r="J70" s="27"/>
      <c r="K70" s="27" t="s">
        <v>20</v>
      </c>
      <c r="L70" s="27">
        <f>FLOOR(('Sumo is Cheating'!E70*0.65),2.5)</f>
        <v>0</v>
      </c>
      <c r="M70" s="27" t="s">
        <v>39</v>
      </c>
      <c r="N70" s="37"/>
    </row>
    <row r="71" spans="2:17" x14ac:dyDescent="0.25">
      <c r="B71" s="125"/>
      <c r="C71" s="120"/>
      <c r="D71" s="18">
        <v>2</v>
      </c>
      <c r="E71" s="19" t="s">
        <v>8</v>
      </c>
      <c r="F71" s="19">
        <f>'Sumo is Cheating'!E71+'Sumo is Cheating'!I71</f>
        <v>0</v>
      </c>
      <c r="G71" s="19">
        <v>3</v>
      </c>
      <c r="H71" s="19">
        <v>3</v>
      </c>
      <c r="I71" s="100"/>
      <c r="J71" s="19"/>
      <c r="K71" s="19" t="s">
        <v>25</v>
      </c>
      <c r="L71" s="19">
        <f>FLOOR(('Sumo is Cheating'!E71*0.7),2.5)</f>
        <v>0</v>
      </c>
      <c r="M71" s="19" t="s">
        <v>37</v>
      </c>
      <c r="N71" s="37"/>
    </row>
    <row r="72" spans="2:17" x14ac:dyDescent="0.25">
      <c r="B72" s="125"/>
      <c r="C72" s="120"/>
      <c r="D72" s="23">
        <v>2</v>
      </c>
      <c r="E72" s="24" t="s">
        <v>11</v>
      </c>
      <c r="F72" s="10">
        <f>'Sumo is Cheating'!E72+'Sumo is Cheating'!I72</f>
        <v>0</v>
      </c>
      <c r="G72" s="24">
        <v>3</v>
      </c>
      <c r="H72" s="24">
        <v>3</v>
      </c>
      <c r="I72" s="100"/>
      <c r="J72" s="24"/>
      <c r="K72" s="24" t="s">
        <v>31</v>
      </c>
      <c r="L72" s="24">
        <f>FLOOR(('Sumo is Cheating'!E72*1.08),2.5)</f>
        <v>0</v>
      </c>
      <c r="M72" s="24" t="s">
        <v>39</v>
      </c>
      <c r="N72" s="37"/>
    </row>
    <row r="73" spans="2:17" x14ac:dyDescent="0.25">
      <c r="B73" s="125"/>
      <c r="C73" s="120"/>
      <c r="D73" s="21">
        <v>3</v>
      </c>
      <c r="E73" s="22" t="s">
        <v>8</v>
      </c>
      <c r="F73" s="22">
        <f>'Sumo is Cheating'!E73+'Sumo is Cheating'!I73</f>
        <v>0</v>
      </c>
      <c r="G73" s="22">
        <v>3</v>
      </c>
      <c r="H73" s="22">
        <v>3</v>
      </c>
      <c r="I73" s="101"/>
      <c r="J73" s="22"/>
      <c r="K73" s="22" t="s">
        <v>28</v>
      </c>
      <c r="L73" s="22">
        <f>FLOOR(('Sumo is Cheating'!E73*0.7),2.5)</f>
        <v>0</v>
      </c>
      <c r="M73" s="22" t="s">
        <v>37</v>
      </c>
      <c r="N73" s="37"/>
    </row>
    <row r="74" spans="2:17" x14ac:dyDescent="0.25">
      <c r="B74" s="125"/>
      <c r="C74" s="121"/>
      <c r="D74" s="20">
        <v>3</v>
      </c>
      <c r="E74" s="15" t="s">
        <v>9</v>
      </c>
      <c r="F74" s="9">
        <f>'Sumo is Cheating'!E74+'Sumo is Cheating'!I74</f>
        <v>0</v>
      </c>
      <c r="G74" s="15">
        <v>3</v>
      </c>
      <c r="H74" s="15">
        <v>3</v>
      </c>
      <c r="I74" s="101"/>
      <c r="J74" s="15"/>
      <c r="K74" s="15" t="s">
        <v>22</v>
      </c>
      <c r="L74" s="15">
        <f>FLOOR(('Sumo is Cheating'!E74*0.6),2.5)</f>
        <v>0</v>
      </c>
      <c r="M74" s="15" t="s">
        <v>39</v>
      </c>
      <c r="N74" s="37"/>
    </row>
    <row r="75" spans="2:17" x14ac:dyDescent="0.25">
      <c r="B75" s="12"/>
      <c r="C75" s="11"/>
      <c r="D75" s="11"/>
      <c r="E75" s="11"/>
      <c r="F75" s="39"/>
      <c r="G75" s="11"/>
      <c r="H75" s="11"/>
      <c r="I75" s="56"/>
      <c r="J75" s="11"/>
      <c r="K75" s="11"/>
      <c r="L75" s="11"/>
      <c r="M75" s="39"/>
      <c r="N75" s="13"/>
      <c r="Q75" s="40"/>
    </row>
    <row r="76" spans="2:17" x14ac:dyDescent="0.25">
      <c r="B76" s="125">
        <v>9</v>
      </c>
      <c r="C76" s="119" t="s">
        <v>65</v>
      </c>
      <c r="D76" s="16">
        <v>1</v>
      </c>
      <c r="E76" s="17" t="s">
        <v>9</v>
      </c>
      <c r="F76" s="10">
        <f>'Sumo is Cheating'!E76+'Sumo is Cheating'!I76</f>
        <v>0</v>
      </c>
      <c r="G76" s="17">
        <v>2</v>
      </c>
      <c r="H76" s="17">
        <v>1</v>
      </c>
      <c r="I76" s="100"/>
      <c r="J76" s="17"/>
      <c r="K76" s="17" t="s">
        <v>141</v>
      </c>
      <c r="L76" s="17">
        <f>FLOOR(('Sumo is Cheating'!E76*0.65),2.5)</f>
        <v>0</v>
      </c>
      <c r="M76" s="17" t="s">
        <v>39</v>
      </c>
      <c r="N76" s="37"/>
    </row>
    <row r="77" spans="2:17" x14ac:dyDescent="0.25">
      <c r="B77" s="125"/>
      <c r="C77" s="120"/>
      <c r="D77" s="21">
        <v>2</v>
      </c>
      <c r="E77" s="22" t="s">
        <v>8</v>
      </c>
      <c r="F77" s="22">
        <f>'Sumo is Cheating'!E77+'Sumo is Cheating'!I77</f>
        <v>0</v>
      </c>
      <c r="G77" s="22">
        <v>3</v>
      </c>
      <c r="H77" s="22">
        <v>2</v>
      </c>
      <c r="I77" s="101"/>
      <c r="J77" s="22"/>
      <c r="K77" s="22" t="s">
        <v>23</v>
      </c>
      <c r="L77" s="22">
        <f>FLOOR(('Sumo is Cheating'!E77*0.8),2.5)</f>
        <v>0</v>
      </c>
      <c r="M77" s="22" t="s">
        <v>41</v>
      </c>
      <c r="N77" s="37"/>
    </row>
    <row r="78" spans="2:17" x14ac:dyDescent="0.25">
      <c r="B78" s="125"/>
      <c r="C78" s="120"/>
      <c r="D78" s="20">
        <v>2</v>
      </c>
      <c r="E78" s="15" t="s">
        <v>11</v>
      </c>
      <c r="F78" s="15">
        <f>'Sumo is Cheating'!E78+'Sumo is Cheating'!I78</f>
        <v>0</v>
      </c>
      <c r="G78" s="15">
        <v>2</v>
      </c>
      <c r="H78" s="15">
        <v>1</v>
      </c>
      <c r="I78" s="101"/>
      <c r="J78" s="15"/>
      <c r="K78" s="15" t="s">
        <v>139</v>
      </c>
      <c r="L78" s="15">
        <f>FLOOR((F78*0.85),2.5)</f>
        <v>0</v>
      </c>
      <c r="M78" s="15" t="s">
        <v>39</v>
      </c>
      <c r="N78" s="37"/>
    </row>
    <row r="79" spans="2:17" x14ac:dyDescent="0.25">
      <c r="B79" s="125"/>
      <c r="C79" s="120"/>
      <c r="D79" s="18">
        <v>3</v>
      </c>
      <c r="E79" s="19" t="s">
        <v>8</v>
      </c>
      <c r="F79" s="10">
        <f>'Sumo is Cheating'!E79+'Sumo is Cheating'!I79</f>
        <v>0</v>
      </c>
      <c r="G79" s="19">
        <v>3</v>
      </c>
      <c r="H79" s="19">
        <v>1</v>
      </c>
      <c r="I79" s="100"/>
      <c r="J79" s="19"/>
      <c r="K79" s="19" t="s">
        <v>27</v>
      </c>
      <c r="L79" s="19">
        <v>7</v>
      </c>
      <c r="M79" s="19" t="s">
        <v>37</v>
      </c>
      <c r="N79" s="37"/>
    </row>
    <row r="80" spans="2:17" x14ac:dyDescent="0.25">
      <c r="B80" s="125"/>
      <c r="C80" s="121"/>
      <c r="D80" s="23">
        <v>3</v>
      </c>
      <c r="E80" s="24" t="s">
        <v>9</v>
      </c>
      <c r="F80" s="24">
        <f>'Sumo is Cheating'!E80+'Sumo is Cheating'!I80</f>
        <v>0</v>
      </c>
      <c r="G80" s="24">
        <v>2</v>
      </c>
      <c r="H80" s="24">
        <v>2</v>
      </c>
      <c r="I80" s="100"/>
      <c r="J80" s="24"/>
      <c r="K80" s="24" t="s">
        <v>17</v>
      </c>
      <c r="L80" s="24">
        <v>7</v>
      </c>
      <c r="M80" s="24" t="s">
        <v>43</v>
      </c>
      <c r="N80" s="37"/>
    </row>
    <row r="81" spans="2:14" x14ac:dyDescent="0.25">
      <c r="B81" s="12"/>
      <c r="C81" s="11"/>
      <c r="D81" s="11"/>
      <c r="E81" s="11"/>
      <c r="F81" s="39"/>
      <c r="G81" s="11"/>
      <c r="H81" s="11"/>
      <c r="I81" s="39"/>
      <c r="J81" s="11"/>
      <c r="K81" s="11"/>
      <c r="L81" s="11"/>
      <c r="M81" s="39"/>
      <c r="N81" s="13"/>
    </row>
    <row r="82" spans="2:14" ht="15" customHeight="1" x14ac:dyDescent="0.25">
      <c r="B82" s="125">
        <v>10</v>
      </c>
      <c r="C82" s="122" t="s">
        <v>66</v>
      </c>
      <c r="D82" s="21">
        <v>1</v>
      </c>
      <c r="E82" s="22" t="s">
        <v>8</v>
      </c>
      <c r="F82" s="9">
        <f>'Sumo is Cheating'!E82+'Sumo is Cheating'!I82</f>
        <v>0</v>
      </c>
      <c r="G82" s="22">
        <v>3</v>
      </c>
      <c r="H82" s="22">
        <v>3</v>
      </c>
      <c r="I82" s="22"/>
      <c r="J82" s="22"/>
      <c r="K82" s="22"/>
      <c r="L82" s="22"/>
      <c r="M82" s="22"/>
      <c r="N82" s="37"/>
    </row>
    <row r="83" spans="2:14" x14ac:dyDescent="0.25">
      <c r="B83" s="125"/>
      <c r="C83" s="123"/>
      <c r="D83" s="20">
        <v>1</v>
      </c>
      <c r="E83" s="15" t="s">
        <v>11</v>
      </c>
      <c r="F83" s="15">
        <f>'Sumo is Cheating'!E83+'Sumo is Cheating'!I83</f>
        <v>0</v>
      </c>
      <c r="G83" s="15">
        <v>2</v>
      </c>
      <c r="H83" s="15">
        <v>2</v>
      </c>
      <c r="I83" s="15"/>
      <c r="J83" s="15"/>
      <c r="K83" s="15"/>
      <c r="L83" s="15"/>
      <c r="M83" s="15"/>
      <c r="N83" s="37"/>
    </row>
    <row r="84" spans="2:14" x14ac:dyDescent="0.25">
      <c r="B84" s="125"/>
      <c r="C84" s="123"/>
      <c r="D84" s="16">
        <v>2</v>
      </c>
      <c r="E84" s="17" t="s">
        <v>9</v>
      </c>
      <c r="F84" s="10">
        <f>'Sumo is Cheating'!E84+'Sumo is Cheating'!I84</f>
        <v>0</v>
      </c>
      <c r="G84" s="17">
        <v>2</v>
      </c>
      <c r="H84" s="17">
        <v>2</v>
      </c>
      <c r="I84" s="17"/>
      <c r="J84" s="17"/>
      <c r="K84" s="17"/>
      <c r="L84" s="17"/>
      <c r="M84" s="17"/>
      <c r="N84" s="37"/>
    </row>
    <row r="85" spans="2:14" ht="15.75" thickBot="1" x14ac:dyDescent="0.3">
      <c r="B85" s="126"/>
      <c r="C85" s="124"/>
      <c r="D85" s="29">
        <v>3</v>
      </c>
      <c r="E85" s="45" t="s">
        <v>8</v>
      </c>
      <c r="F85" s="22">
        <f>'Sumo is Cheating'!E85+'Sumo is Cheating'!I85</f>
        <v>0</v>
      </c>
      <c r="G85" s="45">
        <v>2</v>
      </c>
      <c r="H85" s="45">
        <v>2</v>
      </c>
      <c r="I85" s="14"/>
      <c r="J85" s="14"/>
      <c r="K85" s="14"/>
      <c r="L85" s="14"/>
      <c r="M85" s="14"/>
      <c r="N85" s="38"/>
    </row>
    <row r="86" spans="2:14" ht="15.75" thickBot="1" x14ac:dyDescent="0.3">
      <c r="E86" s="1"/>
      <c r="F86" s="62"/>
      <c r="H86" s="1"/>
      <c r="I86" s="1"/>
      <c r="J86" s="1"/>
      <c r="L86" s="1"/>
      <c r="M86" s="25" t="s">
        <v>13</v>
      </c>
      <c r="N86" s="1"/>
    </row>
    <row r="87" spans="2:14" x14ac:dyDescent="0.25">
      <c r="D87" s="63">
        <v>4</v>
      </c>
      <c r="E87" s="64" t="s">
        <v>9</v>
      </c>
      <c r="F87" s="64" t="s">
        <v>14</v>
      </c>
      <c r="G87" s="64">
        <v>1</v>
      </c>
      <c r="H87" s="65">
        <v>1</v>
      </c>
      <c r="L87" s="90" t="s">
        <v>9</v>
      </c>
      <c r="M87" s="28">
        <f>'Sumo is Cheating'!E74</f>
        <v>0</v>
      </c>
      <c r="N87" s="1"/>
    </row>
    <row r="88" spans="2:14" x14ac:dyDescent="0.25">
      <c r="D88" s="58">
        <v>4</v>
      </c>
      <c r="E88" s="9" t="s">
        <v>8</v>
      </c>
      <c r="F88" s="9" t="s">
        <v>14</v>
      </c>
      <c r="G88" s="9">
        <v>1</v>
      </c>
      <c r="H88" s="59">
        <v>1</v>
      </c>
      <c r="L88" s="91" t="s">
        <v>8</v>
      </c>
      <c r="M88" s="28">
        <f>'Sumo is Cheating'!E79</f>
        <v>0</v>
      </c>
      <c r="N88" s="1"/>
    </row>
    <row r="89" spans="2:14" x14ac:dyDescent="0.25">
      <c r="D89" s="60">
        <v>4</v>
      </c>
      <c r="E89" s="15" t="s">
        <v>11</v>
      </c>
      <c r="F89" s="15" t="s">
        <v>14</v>
      </c>
      <c r="G89" s="15">
        <v>1</v>
      </c>
      <c r="H89" s="61">
        <v>1</v>
      </c>
      <c r="L89" s="92" t="s">
        <v>11</v>
      </c>
      <c r="M89" s="28">
        <f>'Sumo is Cheating'!E72</f>
        <v>0</v>
      </c>
      <c r="N89" s="1"/>
    </row>
    <row r="90" spans="2:14" ht="15.75" thickBot="1" x14ac:dyDescent="0.3">
      <c r="D90" s="30"/>
      <c r="E90" s="31" t="s">
        <v>10</v>
      </c>
      <c r="F90" s="31" t="s">
        <v>14</v>
      </c>
      <c r="G90" s="31">
        <v>1</v>
      </c>
      <c r="H90" s="32">
        <v>1</v>
      </c>
    </row>
  </sheetData>
  <sheetProtection password="870A" sheet="1" objects="1" scenarios="1" selectLockedCells="1"/>
  <mergeCells count="20">
    <mergeCell ref="B55:B62"/>
    <mergeCell ref="B64:B68"/>
    <mergeCell ref="B70:B74"/>
    <mergeCell ref="B76:B80"/>
    <mergeCell ref="B82:B85"/>
    <mergeCell ref="B3:B12"/>
    <mergeCell ref="B14:B23"/>
    <mergeCell ref="B25:B33"/>
    <mergeCell ref="B35:B43"/>
    <mergeCell ref="B45:B53"/>
    <mergeCell ref="C55:C62"/>
    <mergeCell ref="C64:C68"/>
    <mergeCell ref="C70:C74"/>
    <mergeCell ref="C76:C80"/>
    <mergeCell ref="C82:C85"/>
    <mergeCell ref="C3:C12"/>
    <mergeCell ref="C14:C23"/>
    <mergeCell ref="C25:C33"/>
    <mergeCell ref="C35:C43"/>
    <mergeCell ref="C45:C53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1"/>
  <sheetViews>
    <sheetView windowProtection="1" workbookViewId="0">
      <selection activeCell="F12" sqref="F12"/>
    </sheetView>
  </sheetViews>
  <sheetFormatPr defaultRowHeight="15" x14ac:dyDescent="0.25"/>
  <cols>
    <col min="1" max="1" width="9.140625" style="1" customWidth="1"/>
    <col min="3" max="3" width="9.140625" style="2" customWidth="1"/>
    <col min="5" max="5" width="8.85546875" style="5" customWidth="1"/>
    <col min="7" max="10" width="5.28515625" style="5" customWidth="1"/>
    <col min="17" max="17" width="9.140625" style="67"/>
  </cols>
  <sheetData>
    <row r="1" spans="1:43" ht="15.75" thickBot="1" x14ac:dyDescent="0.3"/>
    <row r="2" spans="1:43" x14ac:dyDescent="0.25">
      <c r="A2" s="8"/>
      <c r="C2" s="6" t="s">
        <v>12</v>
      </c>
      <c r="E2" s="42"/>
      <c r="G2" s="42"/>
      <c r="H2" s="42"/>
      <c r="I2" s="42"/>
      <c r="J2" s="42"/>
      <c r="M2" s="7" t="s">
        <v>1</v>
      </c>
      <c r="N2" s="7" t="s">
        <v>48</v>
      </c>
      <c r="O2" s="52"/>
      <c r="P2" s="7" t="s">
        <v>131</v>
      </c>
      <c r="Q2" s="68"/>
      <c r="R2" s="7"/>
      <c r="S2" s="7" t="s">
        <v>0</v>
      </c>
      <c r="T2" s="52" t="s">
        <v>47</v>
      </c>
      <c r="U2" s="7"/>
      <c r="V2" s="52" t="s">
        <v>46</v>
      </c>
      <c r="W2" s="7"/>
      <c r="X2" s="52" t="s">
        <v>49</v>
      </c>
      <c r="AA2" t="s">
        <v>136</v>
      </c>
      <c r="AD2" t="s">
        <v>0</v>
      </c>
      <c r="AG2" t="s">
        <v>137</v>
      </c>
      <c r="AJ2" t="s">
        <v>138</v>
      </c>
      <c r="AN2" t="s">
        <v>7</v>
      </c>
      <c r="AP2" t="s">
        <v>132</v>
      </c>
    </row>
    <row r="3" spans="1:43" x14ac:dyDescent="0.25">
      <c r="A3" s="3">
        <f>Prep10!Q3</f>
        <v>0</v>
      </c>
      <c r="C3" s="3">
        <v>0.6</v>
      </c>
      <c r="E3" s="9">
        <f>FLOOR(('Sumo is Cheating'!$A$3*'Sumo is Cheating'!C3),2.5)</f>
        <v>0</v>
      </c>
      <c r="G3" s="9">
        <f>Prep10!G3*Prep10!H3</f>
        <v>30</v>
      </c>
      <c r="H3" s="9">
        <f>FLOOR(('Sumo is Cheating'!G3*0.9),1)</f>
        <v>27</v>
      </c>
      <c r="I3" s="9">
        <v>0</v>
      </c>
      <c r="J3" s="9">
        <f>'Sumo is Cheating'!G3-Prep10!I3</f>
        <v>30</v>
      </c>
      <c r="M3" s="1" t="s">
        <v>50</v>
      </c>
      <c r="N3" s="1" t="str">
        <f>Prep10!E3</f>
        <v>Bench</v>
      </c>
      <c r="O3" s="51">
        <f>Prep10!F3*'Sumo is Cheating'!J3</f>
        <v>0</v>
      </c>
      <c r="P3" s="66">
        <f>SUM(O3:O4)</f>
        <v>0</v>
      </c>
      <c r="Q3" s="69">
        <v>1.1000000000000001</v>
      </c>
      <c r="R3" s="1"/>
      <c r="S3" s="1">
        <v>1</v>
      </c>
      <c r="T3" s="51">
        <f>O3+O7+O11</f>
        <v>0</v>
      </c>
      <c r="U3" s="66">
        <f>SUM(T3:T6)</f>
        <v>0</v>
      </c>
      <c r="V3" s="51">
        <f>T3+T14+T25+T35+T45</f>
        <v>0</v>
      </c>
      <c r="W3" s="66">
        <f>SUM(V3:V6)</f>
        <v>0</v>
      </c>
      <c r="X3" s="51">
        <f>V3+V55+V64+V82</f>
        <v>0</v>
      </c>
      <c r="Y3" s="66">
        <f>SUM(X3:X6)</f>
        <v>0</v>
      </c>
      <c r="AA3" s="70">
        <f t="shared" ref="AA3" si="0">P3</f>
        <v>0</v>
      </c>
      <c r="AB3" s="71">
        <f t="shared" ref="AB3" si="1">Q3</f>
        <v>1.1000000000000001</v>
      </c>
      <c r="AD3" s="70">
        <f>U3</f>
        <v>0</v>
      </c>
      <c r="AE3">
        <v>1</v>
      </c>
      <c r="AG3" s="70">
        <f>W3</f>
        <v>0</v>
      </c>
      <c r="AH3" t="s">
        <v>63</v>
      </c>
      <c r="AJ3" s="70">
        <f>X4</f>
        <v>0</v>
      </c>
      <c r="AK3" t="s">
        <v>9</v>
      </c>
      <c r="AN3">
        <f>Prep10!Q3</f>
        <v>0</v>
      </c>
      <c r="AO3" t="s">
        <v>8</v>
      </c>
      <c r="AP3">
        <f>Prep10!Q59</f>
        <v>0</v>
      </c>
      <c r="AQ3" t="s">
        <v>8</v>
      </c>
    </row>
    <row r="4" spans="1:43" x14ac:dyDescent="0.25">
      <c r="A4" s="3">
        <f>Prep10!Q4</f>
        <v>0</v>
      </c>
      <c r="C4" s="3">
        <v>0.67</v>
      </c>
      <c r="E4" s="15">
        <f>FLOOR(('Sumo is Cheating'!$A$4*'Sumo is Cheating'!C4),2.5)</f>
        <v>0</v>
      </c>
      <c r="G4" s="9">
        <f>Prep10!G4*Prep10!H4</f>
        <v>30</v>
      </c>
      <c r="H4" s="9">
        <f>FLOOR(('Sumo is Cheating'!G4*0.9),1)</f>
        <v>27</v>
      </c>
      <c r="I4" s="9">
        <v>0</v>
      </c>
      <c r="J4" s="9">
        <f>'Sumo is Cheating'!G4-Prep10!I4</f>
        <v>30</v>
      </c>
      <c r="M4" s="1" t="s">
        <v>51</v>
      </c>
      <c r="N4" s="1" t="str">
        <f>Prep10!E4</f>
        <v>Squat</v>
      </c>
      <c r="O4" s="51">
        <f>Prep10!F4*'Sumo is Cheating'!J4</f>
        <v>0</v>
      </c>
      <c r="P4" s="1"/>
      <c r="Q4" s="69"/>
      <c r="R4" s="1"/>
      <c r="S4" s="1"/>
      <c r="T4" s="51">
        <f>O4+O8+O12</f>
        <v>0</v>
      </c>
      <c r="U4" s="1"/>
      <c r="V4" s="51">
        <f>T4+T15+T26+T36+T46</f>
        <v>0</v>
      </c>
      <c r="W4" s="1"/>
      <c r="X4" s="51">
        <f>V4+V56+V65+V83</f>
        <v>0</v>
      </c>
      <c r="AA4" s="70">
        <f>P5</f>
        <v>0</v>
      </c>
      <c r="AB4" s="71">
        <f>Q5</f>
        <v>1.2</v>
      </c>
      <c r="AC4" s="70"/>
      <c r="AD4" s="70">
        <f>U14</f>
        <v>0</v>
      </c>
      <c r="AE4">
        <v>2</v>
      </c>
      <c r="AG4" s="70">
        <f>W55</f>
        <v>0</v>
      </c>
      <c r="AH4" t="s">
        <v>64</v>
      </c>
      <c r="AJ4" s="70">
        <f>X3</f>
        <v>0</v>
      </c>
      <c r="AK4" t="s">
        <v>8</v>
      </c>
      <c r="AN4">
        <f>Prep10!Q4</f>
        <v>0</v>
      </c>
      <c r="AO4" t="s">
        <v>9</v>
      </c>
      <c r="AP4">
        <f>Prep10!Q60</f>
        <v>0</v>
      </c>
      <c r="AQ4" t="s">
        <v>9</v>
      </c>
    </row>
    <row r="5" spans="1:43" x14ac:dyDescent="0.25">
      <c r="A5" s="3">
        <f>Prep10!Q5</f>
        <v>0</v>
      </c>
      <c r="C5" s="3">
        <v>0.6</v>
      </c>
      <c r="E5" s="19">
        <f>FLOOR(('Sumo is Cheating'!$A$5*'Sumo is Cheating'!C5),2.5)</f>
        <v>0</v>
      </c>
      <c r="G5" s="9">
        <f>Prep10!G5*Prep10!H5</f>
        <v>24</v>
      </c>
      <c r="H5" s="9">
        <f>FLOOR(('Sumo is Cheating'!G5*0.9),1)</f>
        <v>21</v>
      </c>
      <c r="I5" s="9">
        <v>0</v>
      </c>
      <c r="J5" s="9">
        <f>'Sumo is Cheating'!G5-Prep10!I5</f>
        <v>24</v>
      </c>
      <c r="M5" s="1" t="s">
        <v>52</v>
      </c>
      <c r="N5" s="1" t="str">
        <f>Prep10!E5</f>
        <v>OHP</v>
      </c>
      <c r="O5" s="51">
        <f>Prep10!F5*'Sumo is Cheating'!J5</f>
        <v>0</v>
      </c>
      <c r="P5" s="66">
        <f>SUM(O5:O6)</f>
        <v>0</v>
      </c>
      <c r="Q5" s="69">
        <v>1.2</v>
      </c>
      <c r="R5" s="1"/>
      <c r="S5" s="1"/>
      <c r="T5" s="51">
        <f>O5+O9</f>
        <v>0</v>
      </c>
      <c r="U5" s="1"/>
      <c r="V5" s="51">
        <f>T5+T16+T27+T37+T47</f>
        <v>0</v>
      </c>
      <c r="W5" s="1"/>
      <c r="X5" s="51">
        <f>V5+V57+V66+V84</f>
        <v>0</v>
      </c>
      <c r="AA5" s="70">
        <f>P7</f>
        <v>0</v>
      </c>
      <c r="AB5" s="71">
        <f>Q7</f>
        <v>1.3</v>
      </c>
      <c r="AC5" s="70"/>
      <c r="AD5" s="70">
        <f>U25</f>
        <v>0</v>
      </c>
      <c r="AE5">
        <v>3</v>
      </c>
      <c r="AG5" s="70">
        <f>W64</f>
        <v>0</v>
      </c>
      <c r="AH5" t="s">
        <v>65</v>
      </c>
      <c r="AJ5" s="70">
        <f>X6</f>
        <v>0</v>
      </c>
      <c r="AK5" t="s">
        <v>11</v>
      </c>
      <c r="AN5">
        <f>Prep10!Q5</f>
        <v>0</v>
      </c>
      <c r="AO5" t="s">
        <v>10</v>
      </c>
      <c r="AP5">
        <f>Prep10!Q61</f>
        <v>0</v>
      </c>
      <c r="AQ5" t="s">
        <v>10</v>
      </c>
    </row>
    <row r="6" spans="1:43" x14ac:dyDescent="0.25">
      <c r="A6" s="3">
        <f>Prep10!Q6</f>
        <v>0</v>
      </c>
      <c r="C6" s="3">
        <v>0.7</v>
      </c>
      <c r="E6" s="24">
        <f>FLOOR(('Sumo is Cheating'!$A$6*'Sumo is Cheating'!C6),2.5)</f>
        <v>0</v>
      </c>
      <c r="G6" s="9">
        <f>Prep10!G6*Prep10!H6</f>
        <v>24</v>
      </c>
      <c r="H6" s="9">
        <f>FLOOR(('Sumo is Cheating'!G6*0.9),1)</f>
        <v>21</v>
      </c>
      <c r="I6" s="9">
        <v>0</v>
      </c>
      <c r="J6" s="9">
        <f>'Sumo is Cheating'!G6-Prep10!I6</f>
        <v>24</v>
      </c>
      <c r="M6" s="1" t="s">
        <v>53</v>
      </c>
      <c r="N6" s="1" t="str">
        <f>Prep10!E6</f>
        <v>Deadlift</v>
      </c>
      <c r="O6" s="51">
        <f>Prep10!F6*'Sumo is Cheating'!J6</f>
        <v>0</v>
      </c>
      <c r="P6" s="1"/>
      <c r="Q6" s="69"/>
      <c r="R6" s="1"/>
      <c r="S6" s="1"/>
      <c r="T6" s="51">
        <f>O6+O10</f>
        <v>0</v>
      </c>
      <c r="U6" s="1"/>
      <c r="V6" s="51">
        <f>T6+T17+T28+T38+T48</f>
        <v>0</v>
      </c>
      <c r="W6" s="1"/>
      <c r="X6" s="51">
        <f>V6+V58+V67+V85</f>
        <v>0</v>
      </c>
      <c r="AA6" s="70">
        <f>P9</f>
        <v>0</v>
      </c>
      <c r="AB6" s="71">
        <f>Q9</f>
        <v>1.4</v>
      </c>
      <c r="AD6" s="70">
        <f>U35</f>
        <v>0</v>
      </c>
      <c r="AE6">
        <v>4</v>
      </c>
      <c r="AG6" s="70">
        <f>W82</f>
        <v>0</v>
      </c>
      <c r="AH6" t="s">
        <v>66</v>
      </c>
      <c r="AJ6" s="70">
        <f>X5</f>
        <v>0</v>
      </c>
      <c r="AK6" t="s">
        <v>10</v>
      </c>
      <c r="AN6">
        <f>Prep10!Q6</f>
        <v>0</v>
      </c>
      <c r="AO6" t="s">
        <v>11</v>
      </c>
      <c r="AP6">
        <f>Prep10!Q62</f>
        <v>0</v>
      </c>
      <c r="AQ6" t="s">
        <v>11</v>
      </c>
    </row>
    <row r="7" spans="1:43" x14ac:dyDescent="0.25">
      <c r="C7" s="3">
        <v>0.6</v>
      </c>
      <c r="E7" s="22">
        <f>FLOOR(('Sumo is Cheating'!$A$3*'Sumo is Cheating'!C7),2.5)</f>
        <v>0</v>
      </c>
      <c r="G7" s="9">
        <f>Prep10!G7*Prep10!H7</f>
        <v>40</v>
      </c>
      <c r="H7" s="9">
        <f>FLOOR(('Sumo is Cheating'!G7*0.9),1)</f>
        <v>36</v>
      </c>
      <c r="I7" s="9">
        <v>0</v>
      </c>
      <c r="J7" s="9">
        <f>'Sumo is Cheating'!G7-Prep10!I7</f>
        <v>40</v>
      </c>
      <c r="M7" s="1" t="s">
        <v>54</v>
      </c>
      <c r="N7" s="1" t="str">
        <f>Prep10!E7</f>
        <v>Bench</v>
      </c>
      <c r="O7" s="51">
        <f>Prep10!F7*'Sumo is Cheating'!J7</f>
        <v>0</v>
      </c>
      <c r="P7" s="66">
        <f>SUM(O7:O8)</f>
        <v>0</v>
      </c>
      <c r="Q7" s="69">
        <v>1.3</v>
      </c>
      <c r="R7" s="1"/>
      <c r="S7" s="1"/>
      <c r="T7" s="51"/>
      <c r="U7" s="1"/>
      <c r="V7" s="51"/>
      <c r="W7" s="1"/>
      <c r="X7" s="51"/>
      <c r="AA7" s="70">
        <f>P11</f>
        <v>0</v>
      </c>
      <c r="AB7" s="71">
        <f>Q11</f>
        <v>1.5</v>
      </c>
      <c r="AD7" s="70">
        <f>U45</f>
        <v>0</v>
      </c>
      <c r="AE7">
        <v>5</v>
      </c>
    </row>
    <row r="8" spans="1:43" x14ac:dyDescent="0.25">
      <c r="C8" s="3">
        <v>0.67</v>
      </c>
      <c r="E8" s="15">
        <f>FLOOR(('Sumo is Cheating'!$A$4*'Sumo is Cheating'!C8),2.5)</f>
        <v>0</v>
      </c>
      <c r="G8" s="9">
        <f>Prep10!G8*Prep10!H8</f>
        <v>40</v>
      </c>
      <c r="H8" s="9">
        <f>FLOOR(('Sumo is Cheating'!G8*0.9),1)</f>
        <v>36</v>
      </c>
      <c r="I8" s="9">
        <v>0</v>
      </c>
      <c r="J8" s="9">
        <f>'Sumo is Cheating'!G8-Prep10!I8</f>
        <v>40</v>
      </c>
      <c r="M8" s="1" t="s">
        <v>55</v>
      </c>
      <c r="N8" s="1" t="str">
        <f>Prep10!E8</f>
        <v>Squat</v>
      </c>
      <c r="O8" s="51">
        <f>Prep10!F8*'Sumo is Cheating'!J8</f>
        <v>0</v>
      </c>
      <c r="P8" s="1"/>
      <c r="Q8" s="69"/>
      <c r="R8" s="1"/>
      <c r="S8" s="1"/>
      <c r="T8" s="51"/>
      <c r="U8" s="1"/>
      <c r="V8" s="51"/>
      <c r="W8" s="1"/>
      <c r="X8" s="51"/>
      <c r="AA8" s="70">
        <f>P14</f>
        <v>0</v>
      </c>
      <c r="AB8" s="71">
        <f>Q14</f>
        <v>2.1</v>
      </c>
      <c r="AD8" s="70">
        <f>U55</f>
        <v>0</v>
      </c>
      <c r="AE8">
        <v>6</v>
      </c>
      <c r="AO8" t="s">
        <v>12</v>
      </c>
    </row>
    <row r="9" spans="1:43" x14ac:dyDescent="0.25">
      <c r="C9" s="3">
        <v>0.6</v>
      </c>
      <c r="E9" s="19">
        <f>FLOOR(('Sumo is Cheating'!$A$5*'Sumo is Cheating'!C9),2.5)</f>
        <v>0</v>
      </c>
      <c r="G9" s="9">
        <f>Prep10!G9*Prep10!H9</f>
        <v>32</v>
      </c>
      <c r="H9" s="9">
        <f>FLOOR(('Sumo is Cheating'!G9*0.9),1)</f>
        <v>28</v>
      </c>
      <c r="I9" s="9">
        <f>IF('Sumo is Cheating'!J5&lt;'Sumo is Cheating'!H5,-2.5,0)</f>
        <v>0</v>
      </c>
      <c r="J9" s="9">
        <f>'Sumo is Cheating'!G9-Prep10!I9</f>
        <v>32</v>
      </c>
      <c r="M9" s="1" t="s">
        <v>56</v>
      </c>
      <c r="N9" s="1" t="str">
        <f>Prep10!E9</f>
        <v>OHP</v>
      </c>
      <c r="O9" s="51">
        <f>Prep10!F9*'Sumo is Cheating'!J9</f>
        <v>0</v>
      </c>
      <c r="P9" s="66">
        <f>SUM(O9:O10)</f>
        <v>0</v>
      </c>
      <c r="Q9" s="69">
        <v>1.4</v>
      </c>
      <c r="R9" s="1"/>
      <c r="S9" s="1"/>
      <c r="T9" s="51"/>
      <c r="U9" s="1"/>
      <c r="V9" s="51"/>
      <c r="W9" s="1"/>
      <c r="X9" s="51"/>
      <c r="AA9" s="70">
        <f>P16</f>
        <v>0</v>
      </c>
      <c r="AB9" s="71">
        <f>Q16</f>
        <v>2.2000000000000002</v>
      </c>
      <c r="AD9" s="70">
        <f>U64</f>
        <v>0</v>
      </c>
      <c r="AE9">
        <v>7</v>
      </c>
      <c r="AO9" s="82" t="e">
        <f>((AP4-AN4)/AN4)*100</f>
        <v>#DIV/0!</v>
      </c>
    </row>
    <row r="10" spans="1:43" x14ac:dyDescent="0.25">
      <c r="C10" s="3">
        <v>0.73</v>
      </c>
      <c r="E10" s="24">
        <f>FLOOR(('Sumo is Cheating'!$A$6*'Sumo is Cheating'!C10),2.5)</f>
        <v>0</v>
      </c>
      <c r="G10" s="9">
        <f>Prep10!G10*Prep10!H10</f>
        <v>24</v>
      </c>
      <c r="H10" s="9">
        <f>FLOOR(('Sumo is Cheating'!G10*0.9),1)</f>
        <v>21</v>
      </c>
      <c r="I10" s="9">
        <f>IF('Sumo is Cheating'!J6&lt;'Sumo is Cheating'!H6,-2.5,0)</f>
        <v>0</v>
      </c>
      <c r="J10" s="9">
        <f>'Sumo is Cheating'!G10-Prep10!I10</f>
        <v>24</v>
      </c>
      <c r="M10" s="1" t="s">
        <v>57</v>
      </c>
      <c r="N10" s="1" t="str">
        <f>Prep10!E10</f>
        <v>Deadlift</v>
      </c>
      <c r="O10" s="51">
        <f>Prep10!F10*'Sumo is Cheating'!J10</f>
        <v>0</v>
      </c>
      <c r="P10" s="1"/>
      <c r="Q10" s="69"/>
      <c r="R10" s="1"/>
      <c r="S10" s="1"/>
      <c r="T10" s="51"/>
      <c r="U10" s="1"/>
      <c r="V10" s="51"/>
      <c r="W10" s="1"/>
      <c r="X10" s="51"/>
      <c r="AA10" s="70">
        <f>P18</f>
        <v>0</v>
      </c>
      <c r="AB10" s="71">
        <f>Q18</f>
        <v>2.2999999999999998</v>
      </c>
      <c r="AD10" s="70">
        <f>U70</f>
        <v>0</v>
      </c>
      <c r="AE10">
        <v>8</v>
      </c>
      <c r="AO10" s="82" t="e">
        <f>((AP3-AN3)/AN3)*100</f>
        <v>#DIV/0!</v>
      </c>
    </row>
    <row r="11" spans="1:43" x14ac:dyDescent="0.25">
      <c r="C11" s="3">
        <v>0.63</v>
      </c>
      <c r="E11" s="22">
        <f>FLOOR(('Sumo is Cheating'!$A$3*'Sumo is Cheating'!C11),2.5)</f>
        <v>0</v>
      </c>
      <c r="G11" s="9">
        <f>Prep10!G11*Prep10!H11</f>
        <v>30</v>
      </c>
      <c r="H11" s="9">
        <f>FLOOR(('Sumo is Cheating'!G11*0.9),1)</f>
        <v>27</v>
      </c>
      <c r="I11" s="9">
        <f>IF('Sumo is Cheating'!J7&lt;'Sumo is Cheating'!H7,-2.5,0)</f>
        <v>0</v>
      </c>
      <c r="J11" s="9">
        <f>'Sumo is Cheating'!G11-Prep10!I11</f>
        <v>30</v>
      </c>
      <c r="M11" s="1" t="s">
        <v>58</v>
      </c>
      <c r="N11" s="1" t="str">
        <f>Prep10!E11</f>
        <v>Bench</v>
      </c>
      <c r="O11" s="51">
        <f>Prep10!F11*'Sumo is Cheating'!J11</f>
        <v>0</v>
      </c>
      <c r="P11" s="66">
        <f>SUM(O11:O12)</f>
        <v>0</v>
      </c>
      <c r="Q11" s="69">
        <v>1.5</v>
      </c>
      <c r="R11" s="1"/>
      <c r="S11" s="1"/>
      <c r="T11" s="51"/>
      <c r="U11" s="1"/>
      <c r="V11" s="51"/>
      <c r="W11" s="1"/>
      <c r="X11" s="51"/>
      <c r="AA11" s="70">
        <f>P20</f>
        <v>0</v>
      </c>
      <c r="AB11" s="71">
        <f>Q20</f>
        <v>2.4</v>
      </c>
      <c r="AD11" s="70">
        <f>U76</f>
        <v>0</v>
      </c>
      <c r="AE11">
        <v>9</v>
      </c>
      <c r="AO11" s="82" t="e">
        <f>((AP6-AN6)/AN6)*100</f>
        <v>#DIV/0!</v>
      </c>
    </row>
    <row r="12" spans="1:43" x14ac:dyDescent="0.25">
      <c r="C12" s="3">
        <v>0.7</v>
      </c>
      <c r="E12" s="15">
        <f>FLOOR(('Sumo is Cheating'!$A$4*'Sumo is Cheating'!C12),2.5)</f>
        <v>0</v>
      </c>
      <c r="G12" s="9">
        <f>Prep10!G12*Prep10!H12</f>
        <v>30</v>
      </c>
      <c r="H12" s="9">
        <f>FLOOR(('Sumo is Cheating'!G12*0.9),1)</f>
        <v>27</v>
      </c>
      <c r="I12" s="9">
        <f>IF('Sumo is Cheating'!J8&lt;'Sumo is Cheating'!H8,-2.5,0)</f>
        <v>0</v>
      </c>
      <c r="J12" s="9">
        <f>'Sumo is Cheating'!G12-Prep10!I12</f>
        <v>30</v>
      </c>
      <c r="M12" s="1" t="s">
        <v>59</v>
      </c>
      <c r="N12" s="1" t="str">
        <f>Prep10!E12</f>
        <v>Squat</v>
      </c>
      <c r="O12" s="51">
        <f>Prep10!F12*'Sumo is Cheating'!J12</f>
        <v>0</v>
      </c>
      <c r="P12" s="66"/>
      <c r="Q12" s="69"/>
      <c r="R12" s="66"/>
      <c r="S12" s="66"/>
      <c r="T12" s="51"/>
      <c r="U12" s="1"/>
      <c r="V12" s="51"/>
      <c r="W12" s="1"/>
      <c r="X12" s="51"/>
      <c r="AA12" s="70">
        <f>P22</f>
        <v>0</v>
      </c>
      <c r="AB12" s="71">
        <f>Q22</f>
        <v>2.5</v>
      </c>
      <c r="AD12" s="70">
        <f>U82</f>
        <v>0</v>
      </c>
      <c r="AE12">
        <v>10</v>
      </c>
      <c r="AO12" s="82" t="e">
        <f>((AP5-AN5)/AN5)*100</f>
        <v>#DIV/0!</v>
      </c>
    </row>
    <row r="13" spans="1:43" x14ac:dyDescent="0.25">
      <c r="C13" s="3">
        <v>0.63</v>
      </c>
      <c r="E13" s="11"/>
      <c r="G13" s="9">
        <f>Prep10!G13*Prep10!H13</f>
        <v>0</v>
      </c>
      <c r="H13" s="9">
        <f>FLOOR(('Sumo is Cheating'!G13*0.9),1)</f>
        <v>0</v>
      </c>
      <c r="I13" s="9"/>
      <c r="J13" s="9">
        <f>'Sumo is Cheating'!G13-Prep10!I13</f>
        <v>0</v>
      </c>
      <c r="M13" s="1">
        <f>Prep10!D13</f>
        <v>0</v>
      </c>
      <c r="N13" s="1">
        <f>Prep10!E13</f>
        <v>0</v>
      </c>
      <c r="O13" s="51">
        <f>Prep10!F13*'Sumo is Cheating'!J13</f>
        <v>0</v>
      </c>
      <c r="P13" s="1"/>
      <c r="Q13" s="69"/>
      <c r="R13" s="1"/>
      <c r="S13" s="1"/>
      <c r="T13" s="51"/>
      <c r="U13" s="1"/>
      <c r="V13" s="51"/>
      <c r="W13" s="1"/>
      <c r="X13" s="51"/>
      <c r="AA13" s="70">
        <f>P25</f>
        <v>0</v>
      </c>
      <c r="AB13" s="71">
        <f>Q25</f>
        <v>3.1</v>
      </c>
    </row>
    <row r="14" spans="1:43" x14ac:dyDescent="0.25">
      <c r="C14" s="3">
        <v>0.73</v>
      </c>
      <c r="E14" s="19">
        <f>FLOOR(('Sumo is Cheating'!$A$3*'Sumo is Cheating'!C13),2.5)</f>
        <v>0</v>
      </c>
      <c r="G14" s="9">
        <f>Prep10!G14*Prep10!H14</f>
        <v>32</v>
      </c>
      <c r="H14" s="9">
        <f>FLOOR(('Sumo is Cheating'!G14*0.9),1)</f>
        <v>28</v>
      </c>
      <c r="I14" s="9">
        <f>IF('Sumo is Cheating'!J11&lt;'Sumo is Cheating'!H11,-2.5,0)</f>
        <v>0</v>
      </c>
      <c r="J14" s="9">
        <f>'Sumo is Cheating'!G14-Prep10!I14</f>
        <v>32</v>
      </c>
      <c r="M14" s="1" t="s">
        <v>67</v>
      </c>
      <c r="N14" s="1" t="str">
        <f>Prep10!E14</f>
        <v>Bench</v>
      </c>
      <c r="O14" s="51">
        <f>Prep10!F14*'Sumo is Cheating'!J14</f>
        <v>0</v>
      </c>
      <c r="P14" s="66">
        <f>SUM(O14:O15)</f>
        <v>0</v>
      </c>
      <c r="Q14" s="69">
        <v>2.1</v>
      </c>
      <c r="R14" s="1"/>
      <c r="S14" s="1">
        <v>2</v>
      </c>
      <c r="T14" s="51">
        <f>O14+O18+O22</f>
        <v>0</v>
      </c>
      <c r="U14" s="66">
        <f>SUM(T14:T17)</f>
        <v>0</v>
      </c>
      <c r="V14" s="51"/>
      <c r="W14" s="1"/>
      <c r="X14" s="51"/>
      <c r="AA14" s="70">
        <f>P27</f>
        <v>0</v>
      </c>
      <c r="AB14" s="71">
        <f>Q27</f>
        <v>3.2</v>
      </c>
    </row>
    <row r="15" spans="1:43" x14ac:dyDescent="0.25">
      <c r="C15" s="3">
        <v>0.75</v>
      </c>
      <c r="E15" s="24">
        <f>FLOOR(('Sumo is Cheating'!$A$4*'Sumo is Cheating'!C14),2.5)</f>
        <v>0</v>
      </c>
      <c r="G15" s="9">
        <f>Prep10!G15*Prep10!H15</f>
        <v>32</v>
      </c>
      <c r="H15" s="9">
        <f>FLOOR(('Sumo is Cheating'!G15*0.9),1)</f>
        <v>28</v>
      </c>
      <c r="I15" s="9">
        <f>IF('Sumo is Cheating'!J12&lt;'Sumo is Cheating'!H12,-2.5,0)</f>
        <v>0</v>
      </c>
      <c r="J15" s="9">
        <f>'Sumo is Cheating'!G15-Prep10!I15</f>
        <v>32</v>
      </c>
      <c r="M15" s="1" t="s">
        <v>68</v>
      </c>
      <c r="N15" s="1" t="str">
        <f>Prep10!E15</f>
        <v>Squat</v>
      </c>
      <c r="O15" s="51">
        <f>Prep10!F15*'Sumo is Cheating'!J15</f>
        <v>0</v>
      </c>
      <c r="P15" s="1"/>
      <c r="Q15" s="69"/>
      <c r="R15" s="1"/>
      <c r="S15" s="1"/>
      <c r="T15" s="51">
        <f>O15+O19+O23</f>
        <v>0</v>
      </c>
      <c r="U15" s="1"/>
      <c r="V15" s="51"/>
      <c r="W15" s="1"/>
      <c r="X15" s="51"/>
      <c r="AA15" s="70">
        <f>P29</f>
        <v>0</v>
      </c>
      <c r="AB15" s="71">
        <f>Q29</f>
        <v>3.3</v>
      </c>
    </row>
    <row r="16" spans="1:43" x14ac:dyDescent="0.25">
      <c r="C16" s="3">
        <v>0.77</v>
      </c>
      <c r="E16" s="22">
        <f>FLOOR(('Sumo is Cheating'!$A$5*'Sumo is Cheating'!C15),2.5)</f>
        <v>0</v>
      </c>
      <c r="G16" s="9">
        <f>Prep10!G16*Prep10!H16</f>
        <v>24</v>
      </c>
      <c r="H16" s="9">
        <f>FLOOR(('Sumo is Cheating'!G16*0.9),1)</f>
        <v>21</v>
      </c>
      <c r="I16" s="9">
        <f>IF('Sumo is Cheating'!J9&lt;'Sumo is Cheating'!H9,-2.5,0)</f>
        <v>0</v>
      </c>
      <c r="J16" s="9">
        <f>'Sumo is Cheating'!G16-Prep10!I16</f>
        <v>24</v>
      </c>
      <c r="M16" s="1" t="s">
        <v>69</v>
      </c>
      <c r="N16" s="1" t="str">
        <f>Prep10!E16</f>
        <v>OHP</v>
      </c>
      <c r="O16" s="51">
        <f>Prep10!F16*'Sumo is Cheating'!J16</f>
        <v>0</v>
      </c>
      <c r="P16" s="66">
        <f>SUM(O16:O17)</f>
        <v>0</v>
      </c>
      <c r="Q16" s="69">
        <v>2.2000000000000002</v>
      </c>
      <c r="R16" s="1"/>
      <c r="S16" s="1"/>
      <c r="T16" s="51">
        <f>O16+O20</f>
        <v>0</v>
      </c>
      <c r="U16" s="1"/>
      <c r="V16" s="51"/>
      <c r="W16" s="1"/>
      <c r="X16" s="51"/>
      <c r="AA16" s="70">
        <f>P31</f>
        <v>0</v>
      </c>
      <c r="AB16" s="71">
        <f>Q31</f>
        <v>3.4</v>
      </c>
      <c r="AD16" s="70"/>
      <c r="AE16" s="70"/>
      <c r="AF16" s="70"/>
      <c r="AG16" s="70"/>
      <c r="AH16" s="70"/>
      <c r="AI16" s="70"/>
      <c r="AJ16" s="70"/>
    </row>
    <row r="17" spans="3:28" x14ac:dyDescent="0.25">
      <c r="C17" s="3">
        <v>0.65</v>
      </c>
      <c r="E17" s="15">
        <f>FLOOR(('Sumo is Cheating'!$A$6*'Sumo is Cheating'!C16),2.5)</f>
        <v>0</v>
      </c>
      <c r="G17" s="9">
        <f>Prep10!G17*Prep10!H17</f>
        <v>24</v>
      </c>
      <c r="H17" s="9">
        <f>FLOOR(('Sumo is Cheating'!G17*0.9),1)</f>
        <v>21</v>
      </c>
      <c r="I17" s="9">
        <f>IF('Sumo is Cheating'!J10&lt;'Sumo is Cheating'!H10,-2.5,0)</f>
        <v>0</v>
      </c>
      <c r="J17" s="9">
        <f>'Sumo is Cheating'!G17-Prep10!I17</f>
        <v>24</v>
      </c>
      <c r="M17" s="1" t="s">
        <v>70</v>
      </c>
      <c r="N17" s="1" t="str">
        <f>Prep10!E17</f>
        <v>Deadlift</v>
      </c>
      <c r="O17" s="51">
        <f>Prep10!F17*'Sumo is Cheating'!J17</f>
        <v>0</v>
      </c>
      <c r="P17" s="1"/>
      <c r="Q17" s="69"/>
      <c r="R17" s="1"/>
      <c r="S17" s="1"/>
      <c r="T17" s="51">
        <f>O17+O21</f>
        <v>0</v>
      </c>
      <c r="U17" s="1"/>
      <c r="V17" s="51"/>
      <c r="W17" s="1"/>
      <c r="X17" s="51"/>
      <c r="AA17" s="70">
        <f>P32</f>
        <v>0</v>
      </c>
      <c r="AB17" s="71">
        <f>Q32</f>
        <v>3.5</v>
      </c>
    </row>
    <row r="18" spans="3:28" x14ac:dyDescent="0.25">
      <c r="C18" s="3">
        <v>0.75</v>
      </c>
      <c r="E18" s="19">
        <f>FLOOR(('Sumo is Cheating'!$A$3*'Sumo is Cheating'!C17),2.5)</f>
        <v>0</v>
      </c>
      <c r="G18" s="9">
        <f>Prep10!G18*Prep10!H18</f>
        <v>32</v>
      </c>
      <c r="H18" s="9">
        <f>FLOOR(('Sumo is Cheating'!G18*0.9),1)</f>
        <v>28</v>
      </c>
      <c r="I18" s="9">
        <f>IF('Sumo is Cheating'!J14&lt;'Sumo is Cheating'!H14,-2.5,0)</f>
        <v>0</v>
      </c>
      <c r="J18" s="9">
        <f>'Sumo is Cheating'!G18-Prep10!I18</f>
        <v>32</v>
      </c>
      <c r="M18" s="1" t="s">
        <v>71</v>
      </c>
      <c r="N18" s="1" t="str">
        <f>Prep10!E18</f>
        <v>Bench</v>
      </c>
      <c r="O18" s="51">
        <f>Prep10!F18*'Sumo is Cheating'!J18</f>
        <v>0</v>
      </c>
      <c r="P18" s="66">
        <f>SUM(O18:O19)</f>
        <v>0</v>
      </c>
      <c r="Q18" s="69">
        <v>2.2999999999999998</v>
      </c>
      <c r="R18" s="1"/>
      <c r="S18" s="1"/>
      <c r="T18" s="51"/>
      <c r="U18" s="1"/>
      <c r="V18" s="51"/>
      <c r="W18" s="1"/>
      <c r="X18" s="51"/>
      <c r="AA18" s="70">
        <f>P35</f>
        <v>0</v>
      </c>
      <c r="AB18" s="71">
        <f>Q35</f>
        <v>4.0999999999999996</v>
      </c>
    </row>
    <row r="19" spans="3:28" x14ac:dyDescent="0.25">
      <c r="C19" s="3">
        <v>0.75</v>
      </c>
      <c r="E19" s="24">
        <f>FLOOR(('Sumo is Cheating'!$A$4*'Sumo is Cheating'!C18),2.5)</f>
        <v>0</v>
      </c>
      <c r="G19" s="9">
        <f>Prep10!G19*Prep10!H19</f>
        <v>32</v>
      </c>
      <c r="H19" s="9">
        <f>FLOOR(('Sumo is Cheating'!G19*0.9),1)</f>
        <v>28</v>
      </c>
      <c r="I19" s="9">
        <f>IF('Sumo is Cheating'!J15&lt;'Sumo is Cheating'!H15,-2.5,0)</f>
        <v>0</v>
      </c>
      <c r="J19" s="9">
        <f>'Sumo is Cheating'!G19-Prep10!I19</f>
        <v>32</v>
      </c>
      <c r="M19" s="1" t="s">
        <v>72</v>
      </c>
      <c r="N19" s="1" t="str">
        <f>Prep10!E19</f>
        <v>Squat</v>
      </c>
      <c r="O19" s="51">
        <f>Prep10!F19*'Sumo is Cheating'!J19</f>
        <v>0</v>
      </c>
      <c r="P19" s="1"/>
      <c r="Q19" s="69"/>
      <c r="R19" s="1"/>
      <c r="S19" s="1"/>
      <c r="T19" s="51"/>
      <c r="U19" s="1"/>
      <c r="V19" s="51"/>
      <c r="W19" s="1"/>
      <c r="X19" s="51"/>
      <c r="AA19" s="70">
        <f>P37</f>
        <v>0</v>
      </c>
      <c r="AB19" s="71">
        <f>Q37</f>
        <v>4.2</v>
      </c>
    </row>
    <row r="20" spans="3:28" x14ac:dyDescent="0.25">
      <c r="C20" s="3">
        <v>0.65</v>
      </c>
      <c r="E20" s="22">
        <f>FLOOR(('Sumo is Cheating'!$A$5*'Sumo is Cheating'!C19),2.5)</f>
        <v>0</v>
      </c>
      <c r="G20" s="9">
        <f>Prep10!G20*Prep10!H20</f>
        <v>24</v>
      </c>
      <c r="H20" s="9">
        <f>FLOOR(('Sumo is Cheating'!G20*0.9),1)</f>
        <v>21</v>
      </c>
      <c r="I20" s="9">
        <f>IF('Sumo is Cheating'!J16&lt;'Sumo is Cheating'!H16,-2.5,0)</f>
        <v>0</v>
      </c>
      <c r="J20" s="9">
        <f>'Sumo is Cheating'!G20-Prep10!I20</f>
        <v>24</v>
      </c>
      <c r="M20" s="1" t="s">
        <v>73</v>
      </c>
      <c r="N20" s="1" t="str">
        <f>Prep10!E20</f>
        <v>OHP</v>
      </c>
      <c r="O20" s="51">
        <f>Prep10!F20*'Sumo is Cheating'!J20</f>
        <v>0</v>
      </c>
      <c r="P20" s="66">
        <f>SUM(O20:O21)</f>
        <v>0</v>
      </c>
      <c r="Q20" s="69">
        <v>2.4</v>
      </c>
      <c r="R20" s="1"/>
      <c r="S20" s="1"/>
      <c r="T20" s="51"/>
      <c r="U20" s="1"/>
      <c r="V20" s="51"/>
      <c r="W20" s="1"/>
      <c r="X20" s="51"/>
      <c r="AA20" s="70">
        <f>P39</f>
        <v>0</v>
      </c>
      <c r="AB20" s="71">
        <f>Q39</f>
        <v>4.3</v>
      </c>
    </row>
    <row r="21" spans="3:28" x14ac:dyDescent="0.25">
      <c r="C21" s="3">
        <v>0.67</v>
      </c>
      <c r="E21" s="15">
        <f>FLOOR(('Sumo is Cheating'!$A$6*'Sumo is Cheating'!C20),2.5)</f>
        <v>0</v>
      </c>
      <c r="G21" s="9">
        <f>Prep10!G21*Prep10!H21</f>
        <v>18</v>
      </c>
      <c r="H21" s="9">
        <f>FLOOR(('Sumo is Cheating'!G21*0.9),1)</f>
        <v>16</v>
      </c>
      <c r="I21" s="9">
        <v>0</v>
      </c>
      <c r="J21" s="9">
        <f>'Sumo is Cheating'!G21-Prep10!I21</f>
        <v>18</v>
      </c>
      <c r="M21" s="1" t="s">
        <v>74</v>
      </c>
      <c r="N21" s="1" t="str">
        <f>Prep10!E21</f>
        <v>Deficit Deadlift</v>
      </c>
      <c r="O21" s="51">
        <f>Prep10!F21*'Sumo is Cheating'!J21</f>
        <v>0</v>
      </c>
      <c r="P21" s="1"/>
      <c r="Q21" s="69"/>
      <c r="R21" s="1"/>
      <c r="S21" s="1"/>
      <c r="T21" s="51"/>
      <c r="U21" s="1"/>
      <c r="V21" s="51"/>
      <c r="W21" s="1"/>
      <c r="X21" s="51"/>
      <c r="AA21" s="70">
        <f>P41</f>
        <v>0</v>
      </c>
      <c r="AB21" s="71">
        <f>Q41</f>
        <v>4.4000000000000004</v>
      </c>
    </row>
    <row r="22" spans="3:28" x14ac:dyDescent="0.25">
      <c r="C22" s="3">
        <v>0.77</v>
      </c>
      <c r="E22" s="19">
        <f>FLOOR(('Sumo is Cheating'!$A$3*'Sumo is Cheating'!C21),2.5)</f>
        <v>0</v>
      </c>
      <c r="G22" s="9">
        <f>Prep10!G22*Prep10!H22</f>
        <v>32</v>
      </c>
      <c r="H22" s="9">
        <f>FLOOR(('Sumo is Cheating'!G22*0.9),1)</f>
        <v>28</v>
      </c>
      <c r="I22" s="9">
        <f>IF('Sumo is Cheating'!J18&lt;'Sumo is Cheating'!H18,-2.5,0)</f>
        <v>0</v>
      </c>
      <c r="J22" s="9">
        <f>'Sumo is Cheating'!G22-Prep10!I22</f>
        <v>32</v>
      </c>
      <c r="M22" s="1" t="s">
        <v>75</v>
      </c>
      <c r="N22" s="1" t="str">
        <f>Prep10!E22</f>
        <v>Bench</v>
      </c>
      <c r="O22" s="51">
        <f>Prep10!F22*'Sumo is Cheating'!J22</f>
        <v>0</v>
      </c>
      <c r="P22" s="66">
        <f>SUM(O22:O23)</f>
        <v>0</v>
      </c>
      <c r="Q22" s="69">
        <v>2.5</v>
      </c>
      <c r="R22" s="1"/>
      <c r="S22" s="1"/>
      <c r="T22" s="51"/>
      <c r="U22" s="1"/>
      <c r="V22" s="51"/>
      <c r="W22" s="1"/>
      <c r="X22" s="51"/>
      <c r="AA22" s="70">
        <f>P42</f>
        <v>0</v>
      </c>
      <c r="AB22" s="71">
        <f>Q42</f>
        <v>4.5</v>
      </c>
    </row>
    <row r="23" spans="3:28" x14ac:dyDescent="0.25">
      <c r="C23" s="3">
        <v>0.7</v>
      </c>
      <c r="E23" s="24">
        <f>FLOOR(('Sumo is Cheating'!$A$4*'Sumo is Cheating'!C22),2.5)</f>
        <v>0</v>
      </c>
      <c r="G23" s="9">
        <f>Prep10!G23*Prep10!H23</f>
        <v>32</v>
      </c>
      <c r="H23" s="9">
        <f>FLOOR(('Sumo is Cheating'!G23*0.9),1)</f>
        <v>28</v>
      </c>
      <c r="I23" s="9">
        <f>IF('Sumo is Cheating'!J19&lt;'Sumo is Cheating'!H19,-2.5,0)</f>
        <v>0</v>
      </c>
      <c r="J23" s="9">
        <f>'Sumo is Cheating'!G23-Prep10!I23</f>
        <v>32</v>
      </c>
      <c r="M23" s="1" t="s">
        <v>76</v>
      </c>
      <c r="N23" s="1" t="str">
        <f>Prep10!E23</f>
        <v>Squat</v>
      </c>
      <c r="O23" s="51">
        <f>Prep10!F23*'Sumo is Cheating'!J23</f>
        <v>0</v>
      </c>
      <c r="P23" s="1"/>
      <c r="Q23" s="69"/>
      <c r="R23" s="1"/>
      <c r="S23" s="1"/>
      <c r="T23" s="51"/>
      <c r="U23" s="1"/>
      <c r="V23" s="51"/>
      <c r="W23" s="1"/>
      <c r="X23" s="51"/>
      <c r="AA23" s="70">
        <f>P45</f>
        <v>0</v>
      </c>
      <c r="AB23" s="71">
        <f>Q45</f>
        <v>5.0999999999999996</v>
      </c>
    </row>
    <row r="24" spans="3:28" x14ac:dyDescent="0.25">
      <c r="C24" s="3">
        <v>0.8</v>
      </c>
      <c r="E24" s="11"/>
      <c r="G24" s="9">
        <f>Prep10!G24*Prep10!H24</f>
        <v>0</v>
      </c>
      <c r="H24" s="9">
        <f>FLOOR(('Sumo is Cheating'!G24*0.9),1)</f>
        <v>0</v>
      </c>
      <c r="I24" s="9"/>
      <c r="J24" s="9">
        <f>'Sumo is Cheating'!G24-Prep10!I24</f>
        <v>0</v>
      </c>
      <c r="M24" s="1">
        <f>Prep10!D24</f>
        <v>0</v>
      </c>
      <c r="N24" s="1">
        <f>Prep10!E24</f>
        <v>0</v>
      </c>
      <c r="O24" s="51">
        <f>Prep10!F24*'Sumo is Cheating'!J24</f>
        <v>0</v>
      </c>
      <c r="P24" s="1"/>
      <c r="Q24" s="69"/>
      <c r="R24" s="1"/>
      <c r="S24" s="1"/>
      <c r="T24" s="51"/>
      <c r="U24" s="1"/>
      <c r="V24" s="51"/>
      <c r="W24" s="1"/>
      <c r="X24" s="51"/>
      <c r="AA24" s="70">
        <f>P47</f>
        <v>0</v>
      </c>
      <c r="AB24" s="71">
        <f>Q47</f>
        <v>5.2</v>
      </c>
    </row>
    <row r="25" spans="3:28" x14ac:dyDescent="0.25">
      <c r="C25" s="3">
        <v>0.77</v>
      </c>
      <c r="E25" s="22">
        <f>FLOOR(('Sumo is Cheating'!$A$3*'Sumo is Cheating'!C23),2.5)</f>
        <v>0</v>
      </c>
      <c r="G25" s="9">
        <f>Prep10!G25*Prep10!H25</f>
        <v>32</v>
      </c>
      <c r="H25" s="9">
        <f>FLOOR(('Sumo is Cheating'!G25*0.9),1)</f>
        <v>28</v>
      </c>
      <c r="I25" s="9">
        <f>IF('Sumo is Cheating'!J22&lt;'Sumo is Cheating'!H22,-2.5,0)</f>
        <v>0</v>
      </c>
      <c r="J25" s="9">
        <f>'Sumo is Cheating'!G25-Prep10!I25</f>
        <v>32</v>
      </c>
      <c r="M25" s="1" t="s">
        <v>77</v>
      </c>
      <c r="N25" s="1" t="str">
        <f>Prep10!E25</f>
        <v>Bench</v>
      </c>
      <c r="O25" s="51">
        <f>Prep10!F25*'Sumo is Cheating'!J25</f>
        <v>0</v>
      </c>
      <c r="P25" s="66">
        <f>SUM(O25:O26)</f>
        <v>0</v>
      </c>
      <c r="Q25" s="69">
        <v>3.1</v>
      </c>
      <c r="R25" s="1"/>
      <c r="S25" s="1">
        <v>3</v>
      </c>
      <c r="T25" s="51">
        <f>O25+O29+O32</f>
        <v>0</v>
      </c>
      <c r="U25" s="66">
        <f>SUM(T25:T28)</f>
        <v>0</v>
      </c>
      <c r="V25" s="51"/>
      <c r="W25" s="1"/>
      <c r="X25" s="51"/>
      <c r="AA25" s="70">
        <f>P48</f>
        <v>0</v>
      </c>
      <c r="AB25" s="71">
        <f>Q48</f>
        <v>5.3</v>
      </c>
    </row>
    <row r="26" spans="3:28" x14ac:dyDescent="0.25">
      <c r="C26" s="3">
        <v>0.85</v>
      </c>
      <c r="E26" s="15">
        <f>FLOOR(('Sumo is Cheating'!$A$4*'Sumo is Cheating'!C24),2.5)</f>
        <v>0</v>
      </c>
      <c r="G26" s="9">
        <f>Prep10!G26*Prep10!H26</f>
        <v>32</v>
      </c>
      <c r="H26" s="9">
        <f>FLOOR(('Sumo is Cheating'!G26*0.9),1)</f>
        <v>28</v>
      </c>
      <c r="I26" s="9">
        <f>IF('Sumo is Cheating'!J23&lt;'Sumo is Cheating'!H23,-2.5,0)</f>
        <v>0</v>
      </c>
      <c r="J26" s="9">
        <f>'Sumo is Cheating'!G26-Prep10!I26</f>
        <v>32</v>
      </c>
      <c r="M26" s="1" t="s">
        <v>78</v>
      </c>
      <c r="N26" s="1" t="str">
        <f>Prep10!E26</f>
        <v>Squat</v>
      </c>
      <c r="O26" s="51">
        <f>Prep10!F26*'Sumo is Cheating'!J26</f>
        <v>0</v>
      </c>
      <c r="P26" s="1"/>
      <c r="Q26" s="69"/>
      <c r="R26" s="1"/>
      <c r="S26" s="1"/>
      <c r="T26" s="51">
        <f>O26+O30+O33</f>
        <v>0</v>
      </c>
      <c r="U26" s="1"/>
      <c r="V26" s="51"/>
      <c r="W26" s="1"/>
      <c r="X26" s="51"/>
      <c r="AA26" s="70">
        <f>P50</f>
        <v>0</v>
      </c>
      <c r="AB26" s="71">
        <f>Q50</f>
        <v>5.4</v>
      </c>
    </row>
    <row r="27" spans="3:28" x14ac:dyDescent="0.25">
      <c r="C27" s="3">
        <v>0.73</v>
      </c>
      <c r="E27" s="19">
        <f>FLOOR(('Sumo is Cheating'!$A$5*'Sumo is Cheating'!C25),2.5)</f>
        <v>0</v>
      </c>
      <c r="G27" s="9">
        <f>Prep10!G27*Prep10!H27</f>
        <v>25</v>
      </c>
      <c r="H27" s="9">
        <f>FLOOR(('Sumo is Cheating'!G27*0.9),1)</f>
        <v>22</v>
      </c>
      <c r="I27" s="9">
        <f>IF('Sumo is Cheating'!J20&lt;'Sumo is Cheating'!H20,-2.5,0)</f>
        <v>0</v>
      </c>
      <c r="J27" s="9">
        <f>'Sumo is Cheating'!G27-Prep10!I27</f>
        <v>25</v>
      </c>
      <c r="M27" s="1" t="s">
        <v>79</v>
      </c>
      <c r="N27" s="1" t="str">
        <f>Prep10!E27</f>
        <v>OHP</v>
      </c>
      <c r="O27" s="51">
        <f>Prep10!F27*'Sumo is Cheating'!J27</f>
        <v>0</v>
      </c>
      <c r="P27" s="66">
        <f>SUM(O27:O28)</f>
        <v>0</v>
      </c>
      <c r="Q27" s="69">
        <v>3.2</v>
      </c>
      <c r="R27" s="1"/>
      <c r="S27" s="1"/>
      <c r="T27" s="51">
        <f>O27</f>
        <v>0</v>
      </c>
      <c r="U27" s="1"/>
      <c r="V27" s="51"/>
      <c r="W27" s="1"/>
      <c r="X27" s="51"/>
      <c r="AA27" s="70">
        <f>P52</f>
        <v>0</v>
      </c>
      <c r="AB27" s="71">
        <f>Q52</f>
        <v>5.5</v>
      </c>
    </row>
    <row r="28" spans="3:28" x14ac:dyDescent="0.25">
      <c r="C28" s="3">
        <v>0.95</v>
      </c>
      <c r="E28" s="24">
        <f>FLOOR(('Sumo is Cheating'!$A$6*'Sumo is Cheating'!C26),2.5)</f>
        <v>0</v>
      </c>
      <c r="G28" s="9">
        <f>Prep10!G28*Prep10!H28</f>
        <v>24</v>
      </c>
      <c r="H28" s="9">
        <f>FLOOR(('Sumo is Cheating'!G28*0.9),1)</f>
        <v>21</v>
      </c>
      <c r="I28" s="9">
        <f>IF('Sumo is Cheating'!J17&lt;'Sumo is Cheating'!H17,-2.5,0)</f>
        <v>0</v>
      </c>
      <c r="J28" s="9">
        <f>'Sumo is Cheating'!G28-Prep10!I28</f>
        <v>24</v>
      </c>
      <c r="M28" s="1" t="s">
        <v>80</v>
      </c>
      <c r="N28" s="1" t="str">
        <f>Prep10!E28</f>
        <v>Deadlift</v>
      </c>
      <c r="O28" s="51">
        <f>Prep10!F28*'Sumo is Cheating'!J28</f>
        <v>0</v>
      </c>
      <c r="P28" s="1"/>
      <c r="Q28" s="69"/>
      <c r="R28" s="1"/>
      <c r="S28" s="1"/>
      <c r="T28" s="51">
        <f>O28+O31</f>
        <v>0</v>
      </c>
      <c r="U28" s="1"/>
      <c r="V28" s="51"/>
      <c r="W28" s="1"/>
      <c r="X28" s="51"/>
      <c r="AA28" s="70">
        <f>P55</f>
        <v>0</v>
      </c>
      <c r="AB28" s="71">
        <f>Q55</f>
        <v>6.1</v>
      </c>
    </row>
    <row r="29" spans="3:28" x14ac:dyDescent="0.25">
      <c r="C29" s="3">
        <v>0.7</v>
      </c>
      <c r="E29" s="22">
        <f>FLOOR(('Sumo is Cheating'!$A$3*'Sumo is Cheating'!C27),2.5)</f>
        <v>0</v>
      </c>
      <c r="G29" s="9">
        <f>Prep10!G29*Prep10!H29</f>
        <v>32</v>
      </c>
      <c r="H29" s="9">
        <f>FLOOR(('Sumo is Cheating'!G29*0.9),1)</f>
        <v>28</v>
      </c>
      <c r="I29" s="9">
        <f>IF('Sumo is Cheating'!J25&lt;'Sumo is Cheating'!H25,-2.5,0)</f>
        <v>0</v>
      </c>
      <c r="J29" s="9">
        <f>'Sumo is Cheating'!G29-Prep10!I29</f>
        <v>32</v>
      </c>
      <c r="M29" s="1" t="s">
        <v>81</v>
      </c>
      <c r="N29" s="1" t="str">
        <f>Prep10!E29</f>
        <v>Bench</v>
      </c>
      <c r="O29" s="51">
        <f>Prep10!F29*'Sumo is Cheating'!J29</f>
        <v>0</v>
      </c>
      <c r="P29" s="66">
        <f>SUM(O29:O30)</f>
        <v>0</v>
      </c>
      <c r="Q29" s="69">
        <v>3.3</v>
      </c>
      <c r="R29" s="1"/>
      <c r="S29" s="1"/>
      <c r="T29" s="51"/>
      <c r="U29" s="1"/>
      <c r="V29" s="51"/>
      <c r="W29" s="1"/>
      <c r="X29" s="51"/>
      <c r="AA29" s="70">
        <f>P57</f>
        <v>0</v>
      </c>
      <c r="AB29" s="71">
        <f>Q57</f>
        <v>6.2</v>
      </c>
    </row>
    <row r="30" spans="3:28" x14ac:dyDescent="0.25">
      <c r="C30" s="3">
        <v>0.75</v>
      </c>
      <c r="E30" s="15">
        <f>FLOOR(('Sumo is Cheating'!$A$4*'Sumo is Cheating'!C28),2.5)</f>
        <v>0</v>
      </c>
      <c r="G30" s="9">
        <f>Prep10!G30*Prep10!H30</f>
        <v>4</v>
      </c>
      <c r="H30" s="9">
        <f>FLOOR(('Sumo is Cheating'!G30*0.9),1)</f>
        <v>3</v>
      </c>
      <c r="I30" s="9">
        <v>0</v>
      </c>
      <c r="J30" s="9">
        <f>'Sumo is Cheating'!G30-Prep10!I30</f>
        <v>4</v>
      </c>
      <c r="M30" s="1" t="s">
        <v>82</v>
      </c>
      <c r="N30" s="1" t="str">
        <f>Prep10!E30</f>
        <v>Squat</v>
      </c>
      <c r="O30" s="51">
        <f>Prep10!F30*'Sumo is Cheating'!J30</f>
        <v>0</v>
      </c>
      <c r="P30" s="1"/>
      <c r="Q30" s="69"/>
      <c r="R30" s="1"/>
      <c r="S30" s="1"/>
      <c r="T30" s="51"/>
      <c r="U30" s="1"/>
      <c r="V30" s="51"/>
      <c r="W30" s="1"/>
      <c r="X30" s="51"/>
      <c r="AA30" s="70">
        <f>P59</f>
        <v>0</v>
      </c>
      <c r="AB30" s="71">
        <f>Q59</f>
        <v>6.3</v>
      </c>
    </row>
    <row r="31" spans="3:28" x14ac:dyDescent="0.25">
      <c r="C31" s="3">
        <v>0.8</v>
      </c>
      <c r="E31" s="17">
        <f>FLOOR(('Sumo is Cheating'!$A$6*'Sumo is Cheating'!C29),2.5)</f>
        <v>0</v>
      </c>
      <c r="G31" s="9">
        <f>Prep10!G31*Prep10!H31</f>
        <v>18</v>
      </c>
      <c r="H31" s="9">
        <f>FLOOR(('Sumo is Cheating'!G31*0.9),1)</f>
        <v>16</v>
      </c>
      <c r="I31" s="9">
        <f>IF('Sumo is Cheating'!J21&lt;'Sumo is Cheating'!H21,-2.5,0)</f>
        <v>0</v>
      </c>
      <c r="J31" s="9">
        <f>'Sumo is Cheating'!G31-Prep10!I31</f>
        <v>18</v>
      </c>
      <c r="M31" s="1" t="s">
        <v>83</v>
      </c>
      <c r="N31" s="1" t="str">
        <f>Prep10!E31</f>
        <v>Deficit Deadlift</v>
      </c>
      <c r="O31" s="51">
        <f>Prep10!F31*'Sumo is Cheating'!J31</f>
        <v>0</v>
      </c>
      <c r="P31" s="66">
        <f>O31</f>
        <v>0</v>
      </c>
      <c r="Q31" s="69">
        <v>3.4</v>
      </c>
      <c r="R31" s="1"/>
      <c r="S31" s="1"/>
      <c r="T31" s="51"/>
      <c r="U31" s="1"/>
      <c r="V31" s="51"/>
      <c r="W31" s="1"/>
      <c r="X31" s="51"/>
      <c r="AA31" s="70">
        <f>P61</f>
        <v>0</v>
      </c>
      <c r="AB31" s="71">
        <f>Q61</f>
        <v>6.4</v>
      </c>
    </row>
    <row r="32" spans="3:28" x14ac:dyDescent="0.25">
      <c r="C32" s="3">
        <v>0.8</v>
      </c>
      <c r="E32" s="22">
        <f>FLOOR(('Sumo is Cheating'!$A$3*'Sumo is Cheating'!C30),2.5)</f>
        <v>0</v>
      </c>
      <c r="G32" s="9">
        <f>Prep10!G32*Prep10!H32</f>
        <v>24</v>
      </c>
      <c r="H32" s="9">
        <f>FLOOR(('Sumo is Cheating'!G32*0.9),1)</f>
        <v>21</v>
      </c>
      <c r="I32" s="9">
        <f>IF('Sumo is Cheating'!J29&lt;'Sumo is Cheating'!H29,-2.5,0)</f>
        <v>0</v>
      </c>
      <c r="J32" s="9">
        <f>'Sumo is Cheating'!G32-Prep10!I32</f>
        <v>24</v>
      </c>
      <c r="M32" s="1" t="s">
        <v>84</v>
      </c>
      <c r="N32" s="1" t="str">
        <f>Prep10!E32</f>
        <v>Bench</v>
      </c>
      <c r="O32" s="51">
        <f>Prep10!F32*'Sumo is Cheating'!J32</f>
        <v>0</v>
      </c>
      <c r="P32" s="66">
        <f>SUM(O32:O33)</f>
        <v>0</v>
      </c>
      <c r="Q32" s="69">
        <v>3.5</v>
      </c>
      <c r="R32" s="1"/>
      <c r="S32" s="1"/>
      <c r="T32" s="51"/>
      <c r="U32" s="1"/>
      <c r="V32" s="51"/>
      <c r="W32" s="1"/>
      <c r="X32" s="51"/>
      <c r="AA32" s="70">
        <f>P64</f>
        <v>0</v>
      </c>
      <c r="AB32" s="71">
        <f>Q64</f>
        <v>7.1</v>
      </c>
    </row>
    <row r="33" spans="3:28" x14ac:dyDescent="0.25">
      <c r="C33" s="3">
        <v>0.85</v>
      </c>
      <c r="E33" s="15">
        <f>FLOOR(('Sumo is Cheating'!$A$4*'Sumo is Cheating'!C31),2.5)</f>
        <v>0</v>
      </c>
      <c r="G33" s="9">
        <f>Prep10!G33*Prep10!H33</f>
        <v>32</v>
      </c>
      <c r="H33" s="9">
        <f>FLOOR(('Sumo is Cheating'!G33*0.9),1)</f>
        <v>28</v>
      </c>
      <c r="I33" s="9">
        <f>IF('Sumo is Cheating'!J26&lt;'Sumo is Cheating'!H26,-2.5,0)</f>
        <v>0</v>
      </c>
      <c r="J33" s="9">
        <f>'Sumo is Cheating'!G33-Prep10!I33</f>
        <v>32</v>
      </c>
      <c r="M33" s="1" t="s">
        <v>85</v>
      </c>
      <c r="N33" s="1" t="str">
        <f>Prep10!E33</f>
        <v>Squat</v>
      </c>
      <c r="O33" s="51">
        <f>Prep10!F33*'Sumo is Cheating'!J33</f>
        <v>0</v>
      </c>
      <c r="P33" s="1"/>
      <c r="Q33" s="69"/>
      <c r="R33" s="1"/>
      <c r="S33" s="1"/>
      <c r="T33" s="51"/>
      <c r="U33" s="1"/>
      <c r="V33" s="51"/>
      <c r="W33" s="1"/>
      <c r="X33" s="51"/>
      <c r="AA33" s="70">
        <f>P65</f>
        <v>0</v>
      </c>
      <c r="AB33" s="71">
        <f>Q65</f>
        <v>7.2</v>
      </c>
    </row>
    <row r="34" spans="3:28" x14ac:dyDescent="0.25">
      <c r="C34" s="3">
        <v>0.82</v>
      </c>
      <c r="E34" s="11"/>
      <c r="G34" s="9">
        <f>Prep10!G34*Prep10!H34</f>
        <v>0</v>
      </c>
      <c r="H34" s="9">
        <f>FLOOR(('Sumo is Cheating'!G34*0.9),1)</f>
        <v>0</v>
      </c>
      <c r="I34" s="9"/>
      <c r="J34" s="9">
        <f>'Sumo is Cheating'!G34-Prep10!I34</f>
        <v>0</v>
      </c>
      <c r="M34" s="1">
        <f>Prep10!D34</f>
        <v>0</v>
      </c>
      <c r="N34" s="1">
        <f>Prep10!E34</f>
        <v>0</v>
      </c>
      <c r="O34" s="51">
        <f>Prep10!F34*'Sumo is Cheating'!J34</f>
        <v>0</v>
      </c>
      <c r="P34" s="1"/>
      <c r="Q34" s="69"/>
      <c r="R34" s="1"/>
      <c r="S34" s="1"/>
      <c r="T34" s="51"/>
      <c r="U34" s="1"/>
      <c r="V34" s="51"/>
      <c r="W34" s="1"/>
      <c r="X34" s="51"/>
      <c r="AA34" s="70">
        <f>P67</f>
        <v>0</v>
      </c>
      <c r="AB34" s="71">
        <f>Q67</f>
        <v>7.3</v>
      </c>
    </row>
    <row r="35" spans="3:28" x14ac:dyDescent="0.25">
      <c r="C35" s="3">
        <v>0.89</v>
      </c>
      <c r="E35" s="19">
        <f>FLOOR(('Sumo is Cheating'!$A$3*'Sumo is Cheating'!C32),2.5)</f>
        <v>0</v>
      </c>
      <c r="G35" s="9">
        <f>Prep10!G35*Prep10!H35</f>
        <v>25</v>
      </c>
      <c r="H35" s="9">
        <f>FLOOR(('Sumo is Cheating'!G35*0.9),1)</f>
        <v>22</v>
      </c>
      <c r="I35" s="9">
        <f>IF('Sumo is Cheating'!J32&lt;'Sumo is Cheating'!H32,-2.5,0)</f>
        <v>0</v>
      </c>
      <c r="J35" s="9">
        <f>'Sumo is Cheating'!G35-Prep10!I35</f>
        <v>25</v>
      </c>
      <c r="M35" s="1" t="s">
        <v>86</v>
      </c>
      <c r="N35" s="1" t="str">
        <f>Prep10!E35</f>
        <v>Bench</v>
      </c>
      <c r="O35" s="51">
        <f>Prep10!F35*'Sumo is Cheating'!J35</f>
        <v>0</v>
      </c>
      <c r="P35" s="66">
        <f>SUM(O35:O36)</f>
        <v>0</v>
      </c>
      <c r="Q35" s="69">
        <v>4.0999999999999996</v>
      </c>
      <c r="R35" s="1"/>
      <c r="S35" s="1">
        <v>4</v>
      </c>
      <c r="T35" s="51">
        <f>O35+O39+O42</f>
        <v>0</v>
      </c>
      <c r="U35" s="66">
        <f>SUM(T35:T38)</f>
        <v>0</v>
      </c>
      <c r="V35" s="51"/>
      <c r="W35" s="1"/>
      <c r="X35" s="51"/>
      <c r="AA35" s="70">
        <f>P70</f>
        <v>0</v>
      </c>
      <c r="AB35" s="71">
        <f>Q70</f>
        <v>8.1</v>
      </c>
    </row>
    <row r="36" spans="3:28" x14ac:dyDescent="0.25">
      <c r="C36" s="3">
        <v>0.83</v>
      </c>
      <c r="E36" s="24">
        <f>FLOOR(('Sumo is Cheating'!$A$4*'Sumo is Cheating'!C33),2.5)</f>
        <v>0</v>
      </c>
      <c r="G36" s="9">
        <f>Prep10!G36*Prep10!H36</f>
        <v>25</v>
      </c>
      <c r="H36" s="9">
        <f>FLOOR(('Sumo is Cheating'!G36*0.9),1)</f>
        <v>22</v>
      </c>
      <c r="I36" s="9">
        <f>IF('Sumo is Cheating'!J33&lt;'Sumo is Cheating'!H33,-2.5,0)</f>
        <v>0</v>
      </c>
      <c r="J36" s="9">
        <f>'Sumo is Cheating'!G36-Prep10!I36</f>
        <v>25</v>
      </c>
      <c r="M36" s="1" t="s">
        <v>87</v>
      </c>
      <c r="N36" s="1" t="str">
        <f>Prep10!E36</f>
        <v>Squat</v>
      </c>
      <c r="O36" s="51">
        <f>Prep10!F36*'Sumo is Cheating'!J36</f>
        <v>0</v>
      </c>
      <c r="P36" s="1"/>
      <c r="Q36" s="69"/>
      <c r="R36" s="1"/>
      <c r="S36" s="1"/>
      <c r="T36" s="51">
        <f>O36+O40+O43</f>
        <v>0</v>
      </c>
      <c r="U36" s="1"/>
      <c r="V36" s="51"/>
      <c r="W36" s="1"/>
      <c r="X36" s="51"/>
      <c r="AA36" s="70">
        <f>P71</f>
        <v>0</v>
      </c>
      <c r="AB36" s="71">
        <f>Q71</f>
        <v>8.1999999999999993</v>
      </c>
    </row>
    <row r="37" spans="3:28" x14ac:dyDescent="0.25">
      <c r="C37" s="3">
        <v>0.95</v>
      </c>
      <c r="E37" s="22">
        <f>FLOOR(('Sumo is Cheating'!$A$5*'Sumo is Cheating'!C34),2.5)</f>
        <v>0</v>
      </c>
      <c r="G37" s="9">
        <f>Prep10!G37*Prep10!H37</f>
        <v>24</v>
      </c>
      <c r="H37" s="9">
        <f>FLOOR(('Sumo is Cheating'!G37*0.9),1)</f>
        <v>21</v>
      </c>
      <c r="I37" s="9">
        <f>IF('Sumo is Cheating'!J27&lt;'Sumo is Cheating'!H27,-2.5,0)</f>
        <v>0</v>
      </c>
      <c r="J37" s="9">
        <f>'Sumo is Cheating'!G37-Prep10!I37</f>
        <v>24</v>
      </c>
      <c r="M37" s="1" t="s">
        <v>88</v>
      </c>
      <c r="N37" s="1" t="str">
        <f>Prep10!E37</f>
        <v>OHP</v>
      </c>
      <c r="O37" s="51">
        <f>Prep10!F37*'Sumo is Cheating'!J37</f>
        <v>0</v>
      </c>
      <c r="P37" s="66">
        <f>SUM(O37:O38)</f>
        <v>0</v>
      </c>
      <c r="Q37" s="69">
        <v>4.2</v>
      </c>
      <c r="R37" s="1"/>
      <c r="S37" s="1"/>
      <c r="T37" s="51">
        <f>O37</f>
        <v>0</v>
      </c>
      <c r="U37" s="1"/>
      <c r="V37" s="51"/>
      <c r="W37" s="1"/>
      <c r="X37" s="51"/>
      <c r="AA37" s="70">
        <f>P73</f>
        <v>0</v>
      </c>
      <c r="AB37" s="71">
        <f>Q73</f>
        <v>8.3000000000000007</v>
      </c>
    </row>
    <row r="38" spans="3:28" x14ac:dyDescent="0.25">
      <c r="C38" s="3">
        <v>0.75</v>
      </c>
      <c r="E38" s="15">
        <f>FLOOR(('Sumo is Cheating'!$A$6*'Sumo is Cheating'!C35),2.5)</f>
        <v>0</v>
      </c>
      <c r="G38" s="9">
        <f>Prep10!G38*Prep10!H38</f>
        <v>16</v>
      </c>
      <c r="H38" s="9">
        <f>FLOOR(('Sumo is Cheating'!G38*0.9),1)</f>
        <v>14</v>
      </c>
      <c r="I38" s="9">
        <f>IF('Sumo is Cheating'!J28&lt;'Sumo is Cheating'!H28,-2.5,0)</f>
        <v>0</v>
      </c>
      <c r="J38" s="9">
        <f>'Sumo is Cheating'!G38-Prep10!I38</f>
        <v>16</v>
      </c>
      <c r="M38" s="1" t="s">
        <v>89</v>
      </c>
      <c r="N38" s="1" t="str">
        <f>Prep10!E38</f>
        <v>Deadlift</v>
      </c>
      <c r="O38" s="51">
        <f>Prep10!F38*'Sumo is Cheating'!J38</f>
        <v>0</v>
      </c>
      <c r="P38" s="1"/>
      <c r="Q38" s="69"/>
      <c r="R38" s="1"/>
      <c r="S38" s="1"/>
      <c r="T38" s="51">
        <f>O38+O41</f>
        <v>0</v>
      </c>
      <c r="U38" s="1"/>
      <c r="V38" s="51"/>
      <c r="W38" s="1"/>
      <c r="X38" s="51"/>
      <c r="AA38" s="70">
        <f>P76</f>
        <v>0</v>
      </c>
      <c r="AB38" s="71">
        <f>Q76</f>
        <v>9.1</v>
      </c>
    </row>
    <row r="39" spans="3:28" x14ac:dyDescent="0.25">
      <c r="C39" s="3">
        <v>0.85</v>
      </c>
      <c r="E39" s="19">
        <f>FLOOR(('Sumo is Cheating'!$A$3*'Sumo is Cheating'!C36),2.5)</f>
        <v>0</v>
      </c>
      <c r="G39" s="9">
        <f>Prep10!G39*Prep10!H39</f>
        <v>25</v>
      </c>
      <c r="H39" s="9">
        <f>FLOOR(('Sumo is Cheating'!G39*0.9),1)</f>
        <v>22</v>
      </c>
      <c r="I39" s="9">
        <f>IF('Sumo is Cheating'!J35&lt;'Sumo is Cheating'!H35,-2.5,0)</f>
        <v>0</v>
      </c>
      <c r="J39" s="9">
        <f>'Sumo is Cheating'!G39-Prep10!I39</f>
        <v>25</v>
      </c>
      <c r="M39" s="1" t="s">
        <v>90</v>
      </c>
      <c r="N39" s="1" t="str">
        <f>Prep10!E39</f>
        <v>Bench</v>
      </c>
      <c r="O39" s="51">
        <f>Prep10!F39*'Sumo is Cheating'!J39</f>
        <v>0</v>
      </c>
      <c r="P39" s="66">
        <f>SUM(O39:O40)</f>
        <v>0</v>
      </c>
      <c r="Q39" s="69">
        <v>4.3</v>
      </c>
      <c r="R39" s="1"/>
      <c r="S39" s="1"/>
      <c r="T39" s="51"/>
      <c r="U39" s="1"/>
      <c r="V39" s="51"/>
      <c r="W39" s="1"/>
      <c r="X39" s="51"/>
      <c r="AA39" s="70">
        <f>P77</f>
        <v>0</v>
      </c>
      <c r="AB39" s="71">
        <f>Q77</f>
        <v>9.1999999999999993</v>
      </c>
    </row>
    <row r="40" spans="3:28" x14ac:dyDescent="0.25">
      <c r="C40" s="3">
        <v>0.87</v>
      </c>
      <c r="E40" s="24">
        <f>FLOOR(('Sumo is Cheating'!$A$4*'Sumo is Cheating'!C37),2.5)</f>
        <v>0</v>
      </c>
      <c r="G40" s="9">
        <f>Prep10!G40*Prep10!H40</f>
        <v>4</v>
      </c>
      <c r="H40" s="9">
        <f>FLOOR(('Sumo is Cheating'!G40*0.9),1)</f>
        <v>3</v>
      </c>
      <c r="I40" s="9">
        <f>IF('Sumo is Cheating'!J30&lt;'Sumo is Cheating'!H30,-2.5,0)</f>
        <v>0</v>
      </c>
      <c r="J40" s="9">
        <f>'Sumo is Cheating'!G40-Prep10!I40</f>
        <v>4</v>
      </c>
      <c r="M40" s="1" t="s">
        <v>91</v>
      </c>
      <c r="N40" s="1" t="str">
        <f>Prep10!E40</f>
        <v>Squat</v>
      </c>
      <c r="O40" s="51">
        <f>Prep10!F40*'Sumo is Cheating'!J40</f>
        <v>0</v>
      </c>
      <c r="P40" s="1"/>
      <c r="Q40" s="69"/>
      <c r="R40" s="1"/>
      <c r="S40" s="1"/>
      <c r="T40" s="51"/>
      <c r="U40" s="1"/>
      <c r="V40" s="51"/>
      <c r="W40" s="1"/>
      <c r="X40" s="51"/>
      <c r="AA40" s="70">
        <f>P79</f>
        <v>0</v>
      </c>
      <c r="AB40" s="71">
        <f>Q79</f>
        <v>9.3000000000000007</v>
      </c>
    </row>
    <row r="41" spans="3:28" x14ac:dyDescent="0.25">
      <c r="C41" s="3">
        <v>0.9</v>
      </c>
      <c r="E41" s="27">
        <f>FLOOR(('Sumo is Cheating'!$A$6*'Sumo is Cheating'!C38),2.5)</f>
        <v>0</v>
      </c>
      <c r="G41" s="9">
        <f>Prep10!G41*Prep10!H41</f>
        <v>18</v>
      </c>
      <c r="H41" s="9">
        <f>FLOOR(('Sumo is Cheating'!G41*0.9),1)</f>
        <v>16</v>
      </c>
      <c r="I41" s="9">
        <f>IF('Sumo is Cheating'!J31&lt;'Sumo is Cheating'!H31,-2.5,0)</f>
        <v>0</v>
      </c>
      <c r="J41" s="9">
        <f>'Sumo is Cheating'!G41-Prep10!I41</f>
        <v>18</v>
      </c>
      <c r="M41" s="1" t="s">
        <v>92</v>
      </c>
      <c r="N41" s="1" t="str">
        <f>Prep10!E41</f>
        <v>Deficit Deadlift</v>
      </c>
      <c r="O41" s="51">
        <f>Prep10!F41*'Sumo is Cheating'!J41</f>
        <v>0</v>
      </c>
      <c r="P41" s="66">
        <f>O41</f>
        <v>0</v>
      </c>
      <c r="Q41" s="69">
        <v>4.4000000000000004</v>
      </c>
      <c r="R41" s="1"/>
      <c r="S41" s="1"/>
      <c r="T41" s="51"/>
      <c r="U41" s="1"/>
      <c r="V41" s="51"/>
      <c r="W41" s="1"/>
      <c r="X41" s="51"/>
      <c r="AA41" s="70">
        <f>P82</f>
        <v>0</v>
      </c>
      <c r="AB41" s="71">
        <f>Q82</f>
        <v>10.1</v>
      </c>
    </row>
    <row r="42" spans="3:28" x14ac:dyDescent="0.25">
      <c r="C42" s="3">
        <v>0.9</v>
      </c>
      <c r="E42" s="19">
        <f>FLOOR(('Sumo is Cheating'!$A$3*'Sumo is Cheating'!C39),2.5)</f>
        <v>0</v>
      </c>
      <c r="G42" s="9">
        <f>Prep10!G42*Prep10!H42</f>
        <v>25</v>
      </c>
      <c r="H42" s="9">
        <f>FLOOR(('Sumo is Cheating'!G42*0.9),1)</f>
        <v>22</v>
      </c>
      <c r="I42" s="9">
        <f>IF('Sumo is Cheating'!J39&lt;'Sumo is Cheating'!H39,-2.5,0)</f>
        <v>0</v>
      </c>
      <c r="J42" s="9">
        <f>'Sumo is Cheating'!G42-Prep10!I42</f>
        <v>25</v>
      </c>
      <c r="M42" s="1" t="s">
        <v>93</v>
      </c>
      <c r="N42" s="1" t="str">
        <f>Prep10!E42</f>
        <v>Bench</v>
      </c>
      <c r="O42" s="51">
        <f>Prep10!F42*'Sumo is Cheating'!J42</f>
        <v>0</v>
      </c>
      <c r="P42" s="66">
        <f>SUM(O42:O43)</f>
        <v>0</v>
      </c>
      <c r="Q42" s="69">
        <v>4.5</v>
      </c>
      <c r="R42" s="1"/>
      <c r="S42" s="1"/>
      <c r="T42" s="51"/>
      <c r="U42" s="1"/>
      <c r="V42" s="51"/>
      <c r="W42" s="1"/>
      <c r="X42" s="51"/>
      <c r="AA42" s="70">
        <f>P84</f>
        <v>0</v>
      </c>
      <c r="AB42" s="71">
        <f>Q84</f>
        <v>10.199999999999999</v>
      </c>
    </row>
    <row r="43" spans="3:28" x14ac:dyDescent="0.25">
      <c r="C43" s="3">
        <v>0.91</v>
      </c>
      <c r="E43" s="24">
        <f>FLOOR(('Sumo is Cheating'!$A$4*'Sumo is Cheating'!C40),2.5)</f>
        <v>0</v>
      </c>
      <c r="G43" s="9">
        <f>Prep10!G43*Prep10!H43</f>
        <v>25</v>
      </c>
      <c r="H43" s="9">
        <f>FLOOR(('Sumo is Cheating'!G43*0.9),1)</f>
        <v>22</v>
      </c>
      <c r="I43" s="9">
        <f>IF('Sumo is Cheating'!J36&lt;'Sumo is Cheating'!H36,-2.5,0)</f>
        <v>0</v>
      </c>
      <c r="J43" s="9">
        <f>'Sumo is Cheating'!G43-Prep10!I43</f>
        <v>25</v>
      </c>
      <c r="M43" s="1" t="s">
        <v>94</v>
      </c>
      <c r="N43" s="1" t="str">
        <f>Prep10!E43</f>
        <v>Squat</v>
      </c>
      <c r="O43" s="51">
        <f>Prep10!F43*'Sumo is Cheating'!J43</f>
        <v>0</v>
      </c>
      <c r="P43" s="1"/>
      <c r="Q43" s="69"/>
      <c r="R43" s="1"/>
      <c r="S43" s="1"/>
      <c r="T43" s="51"/>
      <c r="U43" s="1"/>
      <c r="V43" s="51"/>
      <c r="W43" s="1"/>
      <c r="X43" s="51"/>
      <c r="AA43" s="70">
        <f>P85</f>
        <v>0</v>
      </c>
      <c r="AB43" s="71">
        <f>Q85</f>
        <v>10.3</v>
      </c>
    </row>
    <row r="44" spans="3:28" x14ac:dyDescent="0.25">
      <c r="C44" s="3">
        <v>0.93</v>
      </c>
      <c r="E44" s="11"/>
      <c r="G44" s="9">
        <f>Prep10!G44*Prep10!H44</f>
        <v>0</v>
      </c>
      <c r="H44" s="9">
        <f>FLOOR(('Sumo is Cheating'!G44*0.9),1)</f>
        <v>0</v>
      </c>
      <c r="I44" s="9"/>
      <c r="J44" s="9">
        <f>'Sumo is Cheating'!G44-Prep10!I44</f>
        <v>0</v>
      </c>
      <c r="M44" s="1">
        <f>Prep10!D44</f>
        <v>0</v>
      </c>
      <c r="N44" s="1">
        <f>Prep10!E44</f>
        <v>0</v>
      </c>
      <c r="O44" s="51">
        <f>Prep10!F44*'Sumo is Cheating'!J44</f>
        <v>0</v>
      </c>
      <c r="P44" s="1"/>
      <c r="Q44" s="69"/>
      <c r="R44" s="1"/>
      <c r="S44" s="1"/>
      <c r="T44" s="51"/>
      <c r="U44" s="1"/>
      <c r="V44" s="51"/>
      <c r="W44" s="1"/>
      <c r="X44" s="51"/>
      <c r="AA44" s="70">
        <f>P68</f>
        <v>0</v>
      </c>
      <c r="AB44" s="71">
        <f>Q68</f>
        <v>0</v>
      </c>
    </row>
    <row r="45" spans="3:28" x14ac:dyDescent="0.25">
      <c r="C45" s="3">
        <v>0.95</v>
      </c>
      <c r="E45" s="22">
        <f>FLOOR(('Sumo is Cheating'!$A$3*'Sumo is Cheating'!C41),2.5)</f>
        <v>0</v>
      </c>
      <c r="G45" s="9">
        <f>Prep10!G45*Prep10!H45</f>
        <v>16</v>
      </c>
      <c r="H45" s="9">
        <f>FLOOR(('Sumo is Cheating'!G45*0.9),1)</f>
        <v>14</v>
      </c>
      <c r="I45" s="9">
        <f>IF('Sumo is Cheating'!J42&lt;'Sumo is Cheating'!H42,-2.5,0)</f>
        <v>0</v>
      </c>
      <c r="J45" s="9">
        <f>'Sumo is Cheating'!G45-Prep10!I45</f>
        <v>16</v>
      </c>
      <c r="M45" s="1" t="s">
        <v>95</v>
      </c>
      <c r="N45" s="1" t="str">
        <f>Prep10!E45</f>
        <v>Bench</v>
      </c>
      <c r="O45" s="51">
        <f>Prep10!F45*'Sumo is Cheating'!J45</f>
        <v>0</v>
      </c>
      <c r="P45" s="66">
        <f>O45+O46</f>
        <v>0</v>
      </c>
      <c r="Q45" s="69">
        <v>5.0999999999999996</v>
      </c>
      <c r="R45" s="1"/>
      <c r="S45" s="1">
        <v>5</v>
      </c>
      <c r="T45" s="51">
        <f>O45+O48+O52</f>
        <v>0</v>
      </c>
      <c r="U45" s="66">
        <f>SUM(T45:T48)</f>
        <v>0</v>
      </c>
      <c r="V45" s="51"/>
      <c r="W45" s="1"/>
      <c r="X45" s="51"/>
      <c r="AA45" s="70">
        <f>P69</f>
        <v>0</v>
      </c>
      <c r="AB45" s="71">
        <f>Q69</f>
        <v>0</v>
      </c>
    </row>
    <row r="46" spans="3:28" x14ac:dyDescent="0.25">
      <c r="C46" s="3">
        <v>0.88</v>
      </c>
      <c r="E46" s="15">
        <f>FLOOR(('Sumo is Cheating'!$A$4*'Sumo is Cheating'!C42),2.5)</f>
        <v>0</v>
      </c>
      <c r="G46" s="9">
        <f>Prep10!G46*Prep10!H46</f>
        <v>16</v>
      </c>
      <c r="H46" s="9">
        <f>FLOOR(('Sumo is Cheating'!G46*0.9),1)</f>
        <v>14</v>
      </c>
      <c r="I46" s="9">
        <f>IF('Sumo is Cheating'!J43&lt;'Sumo is Cheating'!H43,-2.5,0)</f>
        <v>0</v>
      </c>
      <c r="J46" s="9">
        <f>'Sumo is Cheating'!G46-Prep10!I46</f>
        <v>16</v>
      </c>
      <c r="M46" s="1" t="s">
        <v>96</v>
      </c>
      <c r="N46" s="1" t="str">
        <f>Prep10!E46</f>
        <v>Squat</v>
      </c>
      <c r="O46" s="51">
        <f>Prep10!F46*'Sumo is Cheating'!J46</f>
        <v>0</v>
      </c>
      <c r="P46" s="1"/>
      <c r="Q46" s="69"/>
      <c r="R46" s="1"/>
      <c r="S46" s="1"/>
      <c r="T46" s="51">
        <f>O46+O49+O53</f>
        <v>0</v>
      </c>
      <c r="U46" s="1"/>
      <c r="V46" s="51"/>
      <c r="W46" s="1"/>
      <c r="X46" s="51"/>
    </row>
    <row r="47" spans="3:28" x14ac:dyDescent="0.25">
      <c r="C47" s="3">
        <v>0.77</v>
      </c>
      <c r="E47" s="17">
        <f>FLOOR(('Sumo is Cheating'!$A$6*'Sumo is Cheating'!C43),2.5)</f>
        <v>0</v>
      </c>
      <c r="G47" s="9">
        <f>Prep10!G47*Prep10!H47</f>
        <v>16</v>
      </c>
      <c r="H47" s="9">
        <f>FLOOR(('Sumo is Cheating'!G47*0.9),1)</f>
        <v>14</v>
      </c>
      <c r="I47" s="9">
        <f>IF('Sumo is Cheating'!J38&lt;'Sumo is Cheating'!H38,-2.5,0)</f>
        <v>0</v>
      </c>
      <c r="J47" s="9">
        <f>'Sumo is Cheating'!G47-Prep10!I47</f>
        <v>16</v>
      </c>
      <c r="M47" s="1" t="s">
        <v>97</v>
      </c>
      <c r="N47" s="1" t="str">
        <f>Prep10!E47</f>
        <v>Deadlift</v>
      </c>
      <c r="O47" s="51">
        <f>Prep10!F47*'Sumo is Cheating'!J47</f>
        <v>0</v>
      </c>
      <c r="P47" s="66">
        <f>O47</f>
        <v>0</v>
      </c>
      <c r="Q47" s="69">
        <v>5.2</v>
      </c>
      <c r="R47" s="1"/>
      <c r="S47" s="1"/>
      <c r="T47" s="51">
        <f>O50</f>
        <v>0</v>
      </c>
      <c r="U47" s="1"/>
      <c r="V47" s="51"/>
      <c r="W47" s="1"/>
      <c r="X47" s="51"/>
    </row>
    <row r="48" spans="3:28" x14ac:dyDescent="0.25">
      <c r="C48" s="3">
        <v>0.97</v>
      </c>
      <c r="E48" s="22">
        <f>FLOOR(('Sumo is Cheating'!$A$3*'Sumo is Cheating'!C44),2.5)</f>
        <v>0</v>
      </c>
      <c r="G48" s="9">
        <f>Prep10!G48*Prep10!H48</f>
        <v>16</v>
      </c>
      <c r="H48" s="9">
        <f>FLOOR(('Sumo is Cheating'!G48*0.9),1)</f>
        <v>14</v>
      </c>
      <c r="I48" s="9">
        <f>IF('Sumo is Cheating'!J45&lt;'Sumo is Cheating'!H45,-2.5,0)</f>
        <v>0</v>
      </c>
      <c r="J48" s="9">
        <f>'Sumo is Cheating'!G48-Prep10!I48</f>
        <v>16</v>
      </c>
      <c r="M48" s="1" t="s">
        <v>98</v>
      </c>
      <c r="N48" s="1" t="str">
        <f>Prep10!E48</f>
        <v>Bench</v>
      </c>
      <c r="O48" s="51">
        <f>Prep10!F48*'Sumo is Cheating'!J48</f>
        <v>0</v>
      </c>
      <c r="P48" s="66">
        <f>O48+O49</f>
        <v>0</v>
      </c>
      <c r="Q48" s="69">
        <v>5.3</v>
      </c>
      <c r="R48" s="1"/>
      <c r="S48" s="1"/>
      <c r="T48" s="51">
        <f>O47+O51</f>
        <v>0</v>
      </c>
      <c r="U48" s="1"/>
      <c r="V48" s="51"/>
      <c r="W48" s="1"/>
      <c r="X48" s="51"/>
      <c r="AA48" s="70">
        <f>P72</f>
        <v>0</v>
      </c>
      <c r="AB48" s="71">
        <f>Q72</f>
        <v>0</v>
      </c>
    </row>
    <row r="49" spans="1:28" x14ac:dyDescent="0.25">
      <c r="C49" s="3">
        <v>0.9</v>
      </c>
      <c r="E49" s="15">
        <f>FLOOR(('Sumo is Cheating'!$A$4*'Sumo is Cheating'!C45),2.5)</f>
        <v>0</v>
      </c>
      <c r="G49" s="9">
        <f>Prep10!G49*Prep10!H49</f>
        <v>4</v>
      </c>
      <c r="H49" s="9">
        <f>FLOOR(('Sumo is Cheating'!G49*0.9),1)</f>
        <v>3</v>
      </c>
      <c r="I49" s="9">
        <f>IF('Sumo is Cheating'!J40&lt;'Sumo is Cheating'!H40,-2.5,0)</f>
        <v>0</v>
      </c>
      <c r="J49" s="9">
        <f>'Sumo is Cheating'!G49-Prep10!I49</f>
        <v>4</v>
      </c>
      <c r="M49" s="1" t="s">
        <v>99</v>
      </c>
      <c r="N49" s="1" t="str">
        <f>Prep10!E49</f>
        <v>Squat</v>
      </c>
      <c r="O49" s="51">
        <f>Prep10!F49*'Sumo is Cheating'!J49</f>
        <v>0</v>
      </c>
      <c r="P49" s="1"/>
      <c r="Q49" s="69"/>
      <c r="R49" s="1"/>
      <c r="S49" s="1"/>
      <c r="T49" s="51"/>
      <c r="U49" s="1"/>
      <c r="V49" s="51"/>
      <c r="W49" s="1"/>
      <c r="X49" s="51"/>
    </row>
    <row r="50" spans="1:28" x14ac:dyDescent="0.25">
      <c r="C50" s="3">
        <v>1</v>
      </c>
      <c r="E50" s="19">
        <f>FLOOR(('Sumo is Cheating'!$A$5*'Sumo is Cheating'!C46),2.5)</f>
        <v>0</v>
      </c>
      <c r="G50" s="9">
        <f>Prep10!G50*Prep10!H50</f>
        <v>9</v>
      </c>
      <c r="H50" s="9">
        <f>FLOOR(('Sumo is Cheating'!G50*0.9),1)</f>
        <v>8</v>
      </c>
      <c r="I50" s="9">
        <f>IF('Sumo is Cheating'!J37&lt;'Sumo is Cheating'!H37,-2.5,0)</f>
        <v>0</v>
      </c>
      <c r="J50" s="9">
        <f>'Sumo is Cheating'!G50-Prep10!I50</f>
        <v>9</v>
      </c>
      <c r="M50" s="1" t="s">
        <v>100</v>
      </c>
      <c r="N50" s="1" t="str">
        <f>Prep10!E50</f>
        <v>OHP</v>
      </c>
      <c r="O50" s="51">
        <f>Prep10!F50*'Sumo is Cheating'!J50</f>
        <v>0</v>
      </c>
      <c r="P50" s="66">
        <f>O50+O51</f>
        <v>0</v>
      </c>
      <c r="Q50" s="69">
        <v>5.4</v>
      </c>
      <c r="R50" s="1"/>
      <c r="S50" s="1"/>
      <c r="T50" s="51"/>
      <c r="U50" s="1"/>
      <c r="V50" s="51"/>
      <c r="W50" s="1"/>
      <c r="X50" s="51"/>
      <c r="AA50" s="70">
        <f>P74</f>
        <v>0</v>
      </c>
      <c r="AB50" s="71">
        <f>Q74</f>
        <v>0</v>
      </c>
    </row>
    <row r="51" spans="1:28" x14ac:dyDescent="0.25">
      <c r="C51" s="3">
        <v>0.93</v>
      </c>
      <c r="E51" s="24">
        <f>FLOOR(('Sumo is Cheating'!$A$6*'Sumo is Cheating'!C47),2.5)</f>
        <v>0</v>
      </c>
      <c r="G51" s="9">
        <f>Prep10!G51*Prep10!H51</f>
        <v>12</v>
      </c>
      <c r="H51" s="9">
        <f>FLOOR(('Sumo is Cheating'!G51*0.9),1)</f>
        <v>10</v>
      </c>
      <c r="I51" s="9">
        <f>IF('Sumo is Cheating'!J41&lt;'Sumo is Cheating'!H41,-2.5,0)</f>
        <v>0</v>
      </c>
      <c r="J51" s="9">
        <f>'Sumo is Cheating'!G51-Prep10!I51</f>
        <v>12</v>
      </c>
      <c r="M51" s="1" t="s">
        <v>101</v>
      </c>
      <c r="N51" s="1" t="str">
        <f>Prep10!E51</f>
        <v>Deficit Deadlift</v>
      </c>
      <c r="O51" s="51">
        <f>Prep10!F51*'Sumo is Cheating'!J51</f>
        <v>0</v>
      </c>
      <c r="P51" s="1"/>
      <c r="Q51" s="69"/>
      <c r="R51" s="1"/>
      <c r="S51" s="1"/>
      <c r="T51" s="51"/>
      <c r="U51" s="1"/>
      <c r="V51" s="51"/>
      <c r="W51" s="1"/>
      <c r="X51" s="51"/>
      <c r="AA51" s="70">
        <f>P75</f>
        <v>0</v>
      </c>
      <c r="AB51" s="71">
        <f>Q75</f>
        <v>0</v>
      </c>
    </row>
    <row r="52" spans="1:28" x14ac:dyDescent="0.25">
      <c r="C52" s="3">
        <v>0.95</v>
      </c>
      <c r="E52" s="22">
        <f>FLOOR(('Sumo is Cheating'!$A$3*'Sumo is Cheating'!C48),2.5)</f>
        <v>0</v>
      </c>
      <c r="G52" s="9">
        <f>Prep10!G52*Prep10!H52</f>
        <v>9</v>
      </c>
      <c r="H52" s="9">
        <f>FLOOR(('Sumo is Cheating'!G52*0.9),1)</f>
        <v>8</v>
      </c>
      <c r="I52" s="9">
        <f>IF('Sumo is Cheating'!J48&lt;'Sumo is Cheating'!H48,-2.5,0)</f>
        <v>0</v>
      </c>
      <c r="J52" s="9">
        <f>'Sumo is Cheating'!G52-Prep10!I52</f>
        <v>9</v>
      </c>
      <c r="M52" s="1" t="s">
        <v>102</v>
      </c>
      <c r="N52" s="1" t="str">
        <f>Prep10!E52</f>
        <v>Bench</v>
      </c>
      <c r="O52" s="51">
        <f>Prep10!F52*'Sumo is Cheating'!J52</f>
        <v>0</v>
      </c>
      <c r="P52" s="66">
        <f>O52+O53</f>
        <v>0</v>
      </c>
      <c r="Q52" s="69">
        <v>5.5</v>
      </c>
      <c r="R52" s="1"/>
      <c r="S52" s="1"/>
      <c r="T52" s="51"/>
      <c r="U52" s="1"/>
      <c r="V52" s="51"/>
      <c r="W52" s="1"/>
      <c r="X52" s="51"/>
    </row>
    <row r="53" spans="1:28" x14ac:dyDescent="0.25">
      <c r="C53" s="3">
        <v>0.97</v>
      </c>
      <c r="E53" s="15">
        <f>FLOOR(('Sumo is Cheating'!$A$4*'Sumo is Cheating'!C49),2.5)</f>
        <v>0</v>
      </c>
      <c r="G53" s="9">
        <f>Prep10!G53*Prep10!H53</f>
        <v>16</v>
      </c>
      <c r="H53" s="9">
        <f>FLOOR(('Sumo is Cheating'!G53*0.9),1)</f>
        <v>14</v>
      </c>
      <c r="I53" s="9">
        <f>IF('Sumo is Cheating'!J46&lt;'Sumo is Cheating'!H46,-2.5,0)</f>
        <v>0</v>
      </c>
      <c r="J53" s="9">
        <f>'Sumo is Cheating'!G53-Prep10!I53</f>
        <v>16</v>
      </c>
      <c r="M53" s="1" t="s">
        <v>103</v>
      </c>
      <c r="N53" s="1" t="str">
        <f>Prep10!E53</f>
        <v>Squat</v>
      </c>
      <c r="O53" s="51">
        <f>Prep10!F53*'Sumo is Cheating'!J53</f>
        <v>0</v>
      </c>
      <c r="P53" s="1"/>
      <c r="Q53" s="69"/>
      <c r="R53" s="1"/>
      <c r="S53" s="1"/>
      <c r="T53" s="51"/>
      <c r="U53" s="1"/>
      <c r="V53" s="51"/>
      <c r="W53" s="1"/>
      <c r="X53" s="51"/>
    </row>
    <row r="54" spans="1:28" x14ac:dyDescent="0.25">
      <c r="A54" s="4">
        <f>Prep10!Q59*1.02</f>
        <v>0</v>
      </c>
      <c r="C54" s="3"/>
      <c r="E54" s="11"/>
      <c r="G54" s="9">
        <f>Prep10!G54*Prep10!H54</f>
        <v>0</v>
      </c>
      <c r="H54" s="9">
        <f>FLOOR(('Sumo is Cheating'!G54*0.9),1)</f>
        <v>0</v>
      </c>
      <c r="I54" s="9"/>
      <c r="J54" s="9">
        <f>'Sumo is Cheating'!G54-Prep10!I54</f>
        <v>0</v>
      </c>
      <c r="M54" s="1">
        <f>Prep10!D54</f>
        <v>0</v>
      </c>
      <c r="N54" s="1">
        <f>Prep10!E54</f>
        <v>0</v>
      </c>
      <c r="O54" s="51">
        <f>Prep10!F54*'Sumo is Cheating'!J54</f>
        <v>0</v>
      </c>
      <c r="P54" s="1"/>
      <c r="Q54" s="69"/>
      <c r="R54" s="1"/>
      <c r="S54" s="1"/>
      <c r="T54" s="51"/>
      <c r="U54" s="1"/>
      <c r="V54" s="51"/>
      <c r="W54" s="1"/>
      <c r="X54" s="51"/>
      <c r="AA54" s="70">
        <f>P78</f>
        <v>0</v>
      </c>
      <c r="AB54" s="71">
        <f>Q78</f>
        <v>0</v>
      </c>
    </row>
    <row r="55" spans="1:28" x14ac:dyDescent="0.25">
      <c r="A55" s="4">
        <f>Prep10!Q60*1.02</f>
        <v>0</v>
      </c>
      <c r="C55" s="3"/>
      <c r="E55" s="19">
        <f>FLOOR(('Sumo is Cheating'!$A$3*'Sumo is Cheating'!C50),2.5)</f>
        <v>0</v>
      </c>
      <c r="G55" s="9">
        <f>Prep10!G55*Prep10!H55</f>
        <v>4</v>
      </c>
      <c r="H55" s="9">
        <f>FLOOR(('Sumo is Cheating'!G55*0.9),1)</f>
        <v>3</v>
      </c>
      <c r="I55" s="9">
        <f>IF('Sumo is Cheating'!J52&lt;'Sumo is Cheating'!H52,-2.5,0)</f>
        <v>0</v>
      </c>
      <c r="J55" s="9">
        <f>'Sumo is Cheating'!G55-Prep10!I55</f>
        <v>4</v>
      </c>
      <c r="M55" s="1" t="s">
        <v>104</v>
      </c>
      <c r="N55" s="1" t="str">
        <f>Prep10!E55</f>
        <v>Bench</v>
      </c>
      <c r="O55" s="51">
        <f>Prep10!F55*'Sumo is Cheating'!J55</f>
        <v>0</v>
      </c>
      <c r="P55" s="66">
        <f>O55+O56</f>
        <v>0</v>
      </c>
      <c r="Q55" s="69">
        <v>6.1</v>
      </c>
      <c r="R55" s="1"/>
      <c r="S55" s="1">
        <v>6</v>
      </c>
      <c r="T55" s="51">
        <f>O55+O59</f>
        <v>0</v>
      </c>
      <c r="U55" s="66">
        <f>SUM(T55:T58)</f>
        <v>0</v>
      </c>
      <c r="V55" s="51">
        <f>T55</f>
        <v>0</v>
      </c>
      <c r="W55" s="66">
        <f>SUM(V55:V58)</f>
        <v>0</v>
      </c>
      <c r="X55" s="51"/>
    </row>
    <row r="56" spans="1:28" x14ac:dyDescent="0.25">
      <c r="A56" s="4">
        <f>Prep10!Q61*1.02</f>
        <v>0</v>
      </c>
      <c r="C56" s="3"/>
      <c r="E56" s="24">
        <f>FLOOR(('Sumo is Cheating'!$A$4*'Sumo is Cheating'!C51),2.5)</f>
        <v>0</v>
      </c>
      <c r="G56" s="9">
        <f>Prep10!G56*Prep10!H56</f>
        <v>4</v>
      </c>
      <c r="H56" s="9">
        <f>FLOOR(('Sumo is Cheating'!G56*0.9),1)</f>
        <v>3</v>
      </c>
      <c r="I56" s="9">
        <f>IF('Sumo is Cheating'!J53&lt;'Sumo is Cheating'!H53,-2.5,0)</f>
        <v>0</v>
      </c>
      <c r="J56" s="9">
        <f>'Sumo is Cheating'!G56-Prep10!I56</f>
        <v>4</v>
      </c>
      <c r="M56" s="1" t="s">
        <v>105</v>
      </c>
      <c r="N56" s="1" t="str">
        <f>Prep10!E56</f>
        <v>Squat</v>
      </c>
      <c r="O56" s="51">
        <f>Prep10!F56*'Sumo is Cheating'!J56</f>
        <v>0</v>
      </c>
      <c r="P56" s="1"/>
      <c r="Q56" s="69"/>
      <c r="R56" s="1"/>
      <c r="S56" s="1"/>
      <c r="T56" s="51">
        <f>O56+O60</f>
        <v>0</v>
      </c>
      <c r="U56" s="1"/>
      <c r="V56" s="51">
        <f>T56</f>
        <v>0</v>
      </c>
      <c r="W56" s="1"/>
      <c r="X56" s="51"/>
      <c r="AA56" s="70">
        <f>P80</f>
        <v>0</v>
      </c>
      <c r="AB56" s="71">
        <f>Q80</f>
        <v>0</v>
      </c>
    </row>
    <row r="57" spans="1:28" x14ac:dyDescent="0.25">
      <c r="A57" s="4">
        <f>Prep10!Q62*1.02</f>
        <v>0</v>
      </c>
      <c r="C57" s="3"/>
      <c r="E57" s="22">
        <f>FLOOR(('Sumo is Cheating'!$A$5*'Sumo is Cheating'!C52),2.5)</f>
        <v>0</v>
      </c>
      <c r="G57" s="9">
        <f>Prep10!G57*Prep10!H57</f>
        <v>6</v>
      </c>
      <c r="H57" s="9">
        <f>FLOOR(('Sumo is Cheating'!G57*0.9),1)</f>
        <v>5</v>
      </c>
      <c r="I57" s="9">
        <f>IF('Sumo is Cheating'!J50&lt;'Sumo is Cheating'!H50,-2.5,0)</f>
        <v>0</v>
      </c>
      <c r="J57" s="9">
        <f>'Sumo is Cheating'!G57-Prep10!I57</f>
        <v>6</v>
      </c>
      <c r="M57" s="1" t="s">
        <v>106</v>
      </c>
      <c r="N57" s="1" t="str">
        <f>Prep10!E57</f>
        <v>OHP</v>
      </c>
      <c r="O57" s="51">
        <f>Prep10!F57*'Sumo is Cheating'!J57</f>
        <v>0</v>
      </c>
      <c r="P57" s="66">
        <f>O57+O58</f>
        <v>0</v>
      </c>
      <c r="Q57" s="69">
        <v>6.2</v>
      </c>
      <c r="R57" s="1"/>
      <c r="S57" s="1"/>
      <c r="T57" s="51">
        <f>O57+O61</f>
        <v>0</v>
      </c>
      <c r="U57" s="1"/>
      <c r="V57" s="51">
        <f>T57</f>
        <v>0</v>
      </c>
      <c r="W57" s="1"/>
      <c r="X57" s="51"/>
      <c r="AA57" s="70">
        <f>P81</f>
        <v>0</v>
      </c>
      <c r="AB57" s="71">
        <f>Q81</f>
        <v>0</v>
      </c>
    </row>
    <row r="58" spans="1:28" x14ac:dyDescent="0.25">
      <c r="C58" s="3">
        <v>0.85</v>
      </c>
      <c r="E58" s="15">
        <f>FLOOR(('Sumo is Cheating'!$A$6*'Sumo is Cheating'!C53),2.5)</f>
        <v>0</v>
      </c>
      <c r="G58" s="9">
        <f>Prep10!G58*Prep10!H58</f>
        <v>4</v>
      </c>
      <c r="H58" s="9">
        <f>FLOOR(('Sumo is Cheating'!G58*0.9),1)</f>
        <v>3</v>
      </c>
      <c r="I58" s="9">
        <f>IF('Sumo is Cheating'!J47&lt;'Sumo is Cheating'!H47,-2.5,0)</f>
        <v>0</v>
      </c>
      <c r="J58" s="9">
        <f>'Sumo is Cheating'!G58-Prep10!I58</f>
        <v>4</v>
      </c>
      <c r="M58" s="1" t="s">
        <v>107</v>
      </c>
      <c r="N58" s="1" t="str">
        <f>Prep10!E58</f>
        <v>Deadlift</v>
      </c>
      <c r="O58" s="51">
        <f>Prep10!F58*'Sumo is Cheating'!J58</f>
        <v>0</v>
      </c>
      <c r="P58" s="1"/>
      <c r="Q58" s="69"/>
      <c r="R58" s="1"/>
      <c r="S58" s="1"/>
      <c r="T58" s="51">
        <f>O58+O62</f>
        <v>0</v>
      </c>
      <c r="U58" s="1"/>
      <c r="V58" s="51">
        <f>T58</f>
        <v>0</v>
      </c>
      <c r="W58" s="1"/>
      <c r="X58" s="51"/>
    </row>
    <row r="59" spans="1:28" x14ac:dyDescent="0.25">
      <c r="C59" s="3">
        <v>0.85</v>
      </c>
      <c r="E59" s="19" t="s">
        <v>14</v>
      </c>
      <c r="G59" s="9">
        <f>Prep10!G59*Prep10!H59</f>
        <v>1</v>
      </c>
      <c r="H59" s="9">
        <f>FLOOR(('Sumo is Cheating'!G59*0.9),1)</f>
        <v>0</v>
      </c>
      <c r="I59" s="9"/>
      <c r="J59" s="9">
        <f>'Sumo is Cheating'!G59-Prep10!I59</f>
        <v>1</v>
      </c>
      <c r="M59" s="1" t="s">
        <v>108</v>
      </c>
      <c r="N59" s="1" t="str">
        <f>Prep10!E59</f>
        <v>Bench</v>
      </c>
      <c r="O59" s="51">
        <f>Prep10!Q59</f>
        <v>0</v>
      </c>
      <c r="P59" s="66">
        <f>O59+O60</f>
        <v>0</v>
      </c>
      <c r="Q59" s="69">
        <v>6.3</v>
      </c>
      <c r="R59" s="1"/>
      <c r="S59" s="1"/>
      <c r="T59" s="51"/>
      <c r="U59" s="1"/>
      <c r="V59" s="51"/>
      <c r="W59" s="1"/>
      <c r="X59" s="51"/>
      <c r="AA59" s="70">
        <f>P83</f>
        <v>0</v>
      </c>
      <c r="AB59" s="71">
        <f>Q83</f>
        <v>0</v>
      </c>
    </row>
    <row r="60" spans="1:28" x14ac:dyDescent="0.25">
      <c r="C60" s="3">
        <v>0.85</v>
      </c>
      <c r="E60" s="24" t="s">
        <v>14</v>
      </c>
      <c r="G60" s="9">
        <f>Prep10!G60*Prep10!H60</f>
        <v>1</v>
      </c>
      <c r="H60" s="9">
        <f>FLOOR(('Sumo is Cheating'!G60*0.9),1)</f>
        <v>0</v>
      </c>
      <c r="I60" s="9"/>
      <c r="J60" s="9">
        <f>'Sumo is Cheating'!G60-Prep10!I60</f>
        <v>1</v>
      </c>
      <c r="M60" s="1" t="s">
        <v>109</v>
      </c>
      <c r="N60" s="1" t="str">
        <f>Prep10!E60</f>
        <v>Squat</v>
      </c>
      <c r="O60" s="51">
        <f>Prep10!Q60</f>
        <v>0</v>
      </c>
      <c r="P60" s="1"/>
      <c r="Q60" s="69"/>
      <c r="R60" s="1"/>
      <c r="S60" s="1"/>
      <c r="T60" s="51"/>
      <c r="U60" s="1"/>
      <c r="V60" s="51"/>
      <c r="W60" s="1"/>
      <c r="X60" s="51"/>
    </row>
    <row r="61" spans="1:28" x14ac:dyDescent="0.25">
      <c r="C61" s="3">
        <v>0.9</v>
      </c>
      <c r="E61" s="22" t="s">
        <v>14</v>
      </c>
      <c r="G61" s="9">
        <f>Prep10!G61*Prep10!H61</f>
        <v>1</v>
      </c>
      <c r="H61" s="9">
        <f>FLOOR(('Sumo is Cheating'!G61*0.9),1)</f>
        <v>0</v>
      </c>
      <c r="I61" s="9"/>
      <c r="J61" s="9">
        <f>'Sumo is Cheating'!G61-Prep10!I61</f>
        <v>1</v>
      </c>
      <c r="M61" s="1" t="s">
        <v>110</v>
      </c>
      <c r="N61" s="1" t="str">
        <f>Prep10!E61</f>
        <v>OHP</v>
      </c>
      <c r="O61" s="51">
        <f>Prep10!Q61</f>
        <v>0</v>
      </c>
      <c r="P61" s="66">
        <f>O61+O62</f>
        <v>0</v>
      </c>
      <c r="Q61" s="69">
        <v>6.4</v>
      </c>
      <c r="R61" s="1"/>
      <c r="S61" s="1"/>
      <c r="T61" s="51"/>
      <c r="U61" s="1"/>
      <c r="V61" s="51"/>
      <c r="W61" s="1"/>
      <c r="X61" s="51"/>
    </row>
    <row r="62" spans="1:28" x14ac:dyDescent="0.25">
      <c r="C62" s="3">
        <v>0.9</v>
      </c>
      <c r="E62" s="15" t="s">
        <v>14</v>
      </c>
      <c r="G62" s="9">
        <f>Prep10!G62*Prep10!H62</f>
        <v>1</v>
      </c>
      <c r="H62" s="9">
        <f>FLOOR(('Sumo is Cheating'!G62*0.9),1)</f>
        <v>0</v>
      </c>
      <c r="I62" s="9"/>
      <c r="J62" s="9">
        <f>'Sumo is Cheating'!G62-Prep10!I62</f>
        <v>1</v>
      </c>
      <c r="M62" s="1" t="s">
        <v>111</v>
      </c>
      <c r="N62" s="1" t="str">
        <f>Prep10!E62</f>
        <v>Deadlift</v>
      </c>
      <c r="O62" s="51">
        <f>Prep10!Q62</f>
        <v>0</v>
      </c>
      <c r="P62" s="1"/>
      <c r="Q62" s="69"/>
      <c r="R62" s="1"/>
      <c r="S62" s="1"/>
      <c r="T62" s="51"/>
      <c r="U62" s="1"/>
      <c r="V62" s="51"/>
      <c r="W62" s="1"/>
      <c r="X62" s="51"/>
    </row>
    <row r="63" spans="1:28" x14ac:dyDescent="0.25">
      <c r="C63" s="3">
        <v>0.93</v>
      </c>
      <c r="E63" s="11"/>
      <c r="G63" s="9">
        <f>Prep10!G63*Prep10!H63</f>
        <v>0</v>
      </c>
      <c r="H63" s="9">
        <f>FLOOR(('Sumo is Cheating'!G63*0.9),1)</f>
        <v>0</v>
      </c>
      <c r="I63" s="9"/>
      <c r="J63" s="9">
        <f>'Sumo is Cheating'!G63-Prep10!I63</f>
        <v>0</v>
      </c>
      <c r="M63" s="1">
        <f>Prep10!D63</f>
        <v>0</v>
      </c>
      <c r="N63" s="1">
        <f>Prep10!E63</f>
        <v>0</v>
      </c>
      <c r="O63" s="51">
        <f>Prep10!F63*'Sumo is Cheating'!J63</f>
        <v>0</v>
      </c>
      <c r="P63" s="1"/>
      <c r="Q63" s="69"/>
      <c r="R63" s="1"/>
      <c r="S63" s="1"/>
      <c r="T63" s="51"/>
      <c r="U63" s="1"/>
      <c r="V63" s="51"/>
      <c r="W63" s="1"/>
      <c r="X63" s="51"/>
    </row>
    <row r="64" spans="1:28" x14ac:dyDescent="0.25">
      <c r="C64" s="3">
        <v>0.91</v>
      </c>
      <c r="E64" s="17">
        <f>FLOOR(('Sumo is Cheating'!$A$55*'Sumo is Cheating'!C58),2.5)</f>
        <v>0</v>
      </c>
      <c r="G64" s="9">
        <f>Prep10!G64*Prep10!H64</f>
        <v>4</v>
      </c>
      <c r="H64" s="9">
        <f>FLOOR(('Sumo is Cheating'!G64*0.9),1)</f>
        <v>3</v>
      </c>
      <c r="I64" s="9"/>
      <c r="J64" s="9">
        <f>'Sumo is Cheating'!G64-Prep10!I64</f>
        <v>4</v>
      </c>
      <c r="M64" s="1" t="s">
        <v>112</v>
      </c>
      <c r="N64" s="1" t="str">
        <f>Prep10!E64</f>
        <v>Squat</v>
      </c>
      <c r="O64" s="51">
        <f>Prep10!F64*'Sumo is Cheating'!J64</f>
        <v>0</v>
      </c>
      <c r="P64" s="66">
        <f>O64</f>
        <v>0</v>
      </c>
      <c r="Q64" s="69">
        <v>7.1</v>
      </c>
      <c r="R64" s="1"/>
      <c r="S64" s="1">
        <v>7</v>
      </c>
      <c r="T64" s="51">
        <f>O65+O67</f>
        <v>0</v>
      </c>
      <c r="U64" s="66">
        <f>SUM(T64:T67)</f>
        <v>0</v>
      </c>
      <c r="V64" s="51">
        <f>T64+T70+T76</f>
        <v>0</v>
      </c>
      <c r="W64" s="66">
        <f>SUM(V64:V67)</f>
        <v>0</v>
      </c>
      <c r="X64" s="51"/>
    </row>
    <row r="65" spans="3:24" x14ac:dyDescent="0.25">
      <c r="C65" s="3">
        <v>0.93</v>
      </c>
      <c r="E65" s="22">
        <f>FLOOR(('Sumo is Cheating'!$A$54*'Sumo is Cheating'!C59),2.5)</f>
        <v>0</v>
      </c>
      <c r="G65" s="9">
        <f>Prep10!G65*Prep10!H65</f>
        <v>4</v>
      </c>
      <c r="H65" s="9">
        <f>FLOOR(('Sumo is Cheating'!G65*0.9),1)</f>
        <v>3</v>
      </c>
      <c r="I65" s="9"/>
      <c r="J65" s="9">
        <f>'Sumo is Cheating'!G65-Prep10!I65</f>
        <v>4</v>
      </c>
      <c r="M65" s="1" t="s">
        <v>113</v>
      </c>
      <c r="N65" s="1" t="str">
        <f>Prep10!E65</f>
        <v>Bench</v>
      </c>
      <c r="O65" s="51">
        <f>Prep10!F65*'Sumo is Cheating'!J65</f>
        <v>0</v>
      </c>
      <c r="P65" s="66">
        <f>O65+O66</f>
        <v>0</v>
      </c>
      <c r="Q65" s="69">
        <v>7.2</v>
      </c>
      <c r="R65" s="1"/>
      <c r="S65" s="1"/>
      <c r="T65" s="51">
        <f>O64+O68</f>
        <v>0</v>
      </c>
      <c r="U65" s="1"/>
      <c r="V65" s="51">
        <f>T65+T71+T77</f>
        <v>0</v>
      </c>
      <c r="W65" s="1"/>
      <c r="X65" s="51"/>
    </row>
    <row r="66" spans="3:24" x14ac:dyDescent="0.25">
      <c r="C66" s="3">
        <v>0.95</v>
      </c>
      <c r="E66" s="15">
        <f>FLOOR(('Sumo is Cheating'!$A$57*'Sumo is Cheating'!C60),2.5)</f>
        <v>0</v>
      </c>
      <c r="G66" s="9">
        <f>Prep10!G66*Prep10!H66</f>
        <v>4</v>
      </c>
      <c r="H66" s="9">
        <f>FLOOR(('Sumo is Cheating'!G66*0.9),1)</f>
        <v>3</v>
      </c>
      <c r="I66" s="9"/>
      <c r="J66" s="9">
        <f>'Sumo is Cheating'!G66-Prep10!I66</f>
        <v>4</v>
      </c>
      <c r="M66" s="1" t="s">
        <v>114</v>
      </c>
      <c r="N66" s="1" t="str">
        <f>Prep10!E66</f>
        <v>Deadlift</v>
      </c>
      <c r="O66" s="51">
        <f>Prep10!F66*'Sumo is Cheating'!J66</f>
        <v>0</v>
      </c>
      <c r="P66" s="1"/>
      <c r="Q66" s="69"/>
      <c r="R66" s="1"/>
      <c r="S66" s="1"/>
      <c r="T66" s="51">
        <v>0</v>
      </c>
      <c r="U66" s="1"/>
      <c r="V66" s="51">
        <f>T66+T72+T78</f>
        <v>0</v>
      </c>
      <c r="W66" s="1"/>
      <c r="X66" s="51"/>
    </row>
    <row r="67" spans="3:24" x14ac:dyDescent="0.25">
      <c r="C67" s="3">
        <v>0.95</v>
      </c>
      <c r="E67" s="19">
        <f>FLOOR(('Sumo is Cheating'!$A$54*'Sumo is Cheating'!C61),2.5)</f>
        <v>0</v>
      </c>
      <c r="G67" s="9">
        <f>Prep10!G67*Prep10!H67</f>
        <v>9</v>
      </c>
      <c r="H67" s="9">
        <f>FLOOR(('Sumo is Cheating'!G67*0.9),1)</f>
        <v>8</v>
      </c>
      <c r="I67" s="9">
        <f>IF('Sumo is Cheating'!J65&lt;'Sumo is Cheating'!H65,-2.5,0)</f>
        <v>0</v>
      </c>
      <c r="J67" s="9">
        <f>'Sumo is Cheating'!G67-Prep10!I67</f>
        <v>9</v>
      </c>
      <c r="M67" s="1" t="s">
        <v>115</v>
      </c>
      <c r="N67" s="1" t="str">
        <f>Prep10!E67</f>
        <v>Bench</v>
      </c>
      <c r="O67" s="51">
        <f>Prep10!F67*'Sumo is Cheating'!J67</f>
        <v>0</v>
      </c>
      <c r="P67" s="66">
        <f>O67+O68</f>
        <v>0</v>
      </c>
      <c r="Q67" s="69">
        <v>7.3</v>
      </c>
      <c r="R67" s="1"/>
      <c r="S67" s="1"/>
      <c r="T67" s="51">
        <f>O66</f>
        <v>0</v>
      </c>
      <c r="U67" s="1"/>
      <c r="V67" s="51">
        <f>T67+T73+T79</f>
        <v>0</v>
      </c>
      <c r="W67" s="1"/>
      <c r="X67" s="51"/>
    </row>
    <row r="68" spans="3:24" x14ac:dyDescent="0.25">
      <c r="C68" s="3">
        <v>0.97</v>
      </c>
      <c r="E68" s="24">
        <f>FLOOR(('Sumo is Cheating'!$A$55*'Sumo is Cheating'!C62),2.5)</f>
        <v>0</v>
      </c>
      <c r="G68" s="9">
        <f>Prep10!G68*Prep10!H68</f>
        <v>9</v>
      </c>
      <c r="H68" s="9">
        <f>FLOOR(('Sumo is Cheating'!G68*0.9),1)</f>
        <v>8</v>
      </c>
      <c r="I68" s="9">
        <f>IF('Sumo is Cheating'!J64&lt;'Sumo is Cheating'!H64,-2.5,0)</f>
        <v>0</v>
      </c>
      <c r="J68" s="9">
        <f>'Sumo is Cheating'!G68-Prep10!I68</f>
        <v>9</v>
      </c>
      <c r="M68" s="1" t="s">
        <v>116</v>
      </c>
      <c r="N68" s="1" t="str">
        <f>Prep10!E68</f>
        <v>Squat</v>
      </c>
      <c r="O68" s="51">
        <f>Prep10!F68*'Sumo is Cheating'!J68</f>
        <v>0</v>
      </c>
      <c r="P68" s="1"/>
      <c r="Q68" s="69"/>
      <c r="R68" s="1"/>
      <c r="S68" s="1"/>
      <c r="T68" s="51"/>
      <c r="U68" s="1"/>
      <c r="V68" s="51"/>
      <c r="W68" s="1"/>
      <c r="X68" s="51"/>
    </row>
    <row r="69" spans="3:24" x14ac:dyDescent="0.25">
      <c r="C69" s="3">
        <v>0.93</v>
      </c>
      <c r="E69" s="11"/>
      <c r="G69" s="9">
        <f>Prep10!G69*Prep10!H69</f>
        <v>0</v>
      </c>
      <c r="H69" s="9">
        <f>FLOOR(('Sumo is Cheating'!G69*0.9),1)</f>
        <v>0</v>
      </c>
      <c r="I69" s="9"/>
      <c r="J69" s="9">
        <f>'Sumo is Cheating'!G69-Prep10!I69</f>
        <v>0</v>
      </c>
      <c r="M69" s="1">
        <f>Prep10!D69</f>
        <v>0</v>
      </c>
      <c r="N69" s="1">
        <f>Prep10!E69</f>
        <v>0</v>
      </c>
      <c r="O69" s="51">
        <f>Prep10!F69*'Sumo is Cheating'!J69</f>
        <v>0</v>
      </c>
      <c r="P69" s="1"/>
      <c r="Q69" s="69"/>
      <c r="R69" s="1"/>
      <c r="S69" s="1"/>
      <c r="T69" s="51"/>
      <c r="U69" s="1"/>
      <c r="V69" s="51"/>
      <c r="W69" s="1"/>
      <c r="X69" s="51"/>
    </row>
    <row r="70" spans="3:24" x14ac:dyDescent="0.25">
      <c r="C70" s="3">
        <v>0.97</v>
      </c>
      <c r="E70" s="27">
        <f>FLOOR(('Sumo is Cheating'!$A$55*'Sumo is Cheating'!C63),2.5)</f>
        <v>0</v>
      </c>
      <c r="G70" s="9">
        <f>Prep10!G70*Prep10!H70</f>
        <v>9</v>
      </c>
      <c r="H70" s="9">
        <f>FLOOR(('Sumo is Cheating'!G70*0.9),1)</f>
        <v>8</v>
      </c>
      <c r="I70" s="9">
        <f>IF('Sumo is Cheating'!J68&lt;'Sumo is Cheating'!H68,-2.5,0)</f>
        <v>0</v>
      </c>
      <c r="J70" s="9">
        <f>'Sumo is Cheating'!G70-Prep10!I70</f>
        <v>9</v>
      </c>
      <c r="M70" s="1" t="s">
        <v>117</v>
      </c>
      <c r="N70" s="1" t="str">
        <f>Prep10!E70</f>
        <v>Squat</v>
      </c>
      <c r="O70" s="51">
        <f>Prep10!F70*'Sumo is Cheating'!J70</f>
        <v>0</v>
      </c>
      <c r="P70" s="66">
        <f>O70</f>
        <v>0</v>
      </c>
      <c r="Q70" s="69">
        <v>8.1</v>
      </c>
      <c r="R70" s="1"/>
      <c r="S70" s="1">
        <v>8</v>
      </c>
      <c r="T70" s="51">
        <f>O71+O73</f>
        <v>0</v>
      </c>
      <c r="U70" s="66">
        <f>SUM(T70:T73)</f>
        <v>0</v>
      </c>
      <c r="V70" s="51"/>
      <c r="W70" s="1"/>
      <c r="X70" s="51"/>
    </row>
    <row r="71" spans="3:24" x14ac:dyDescent="0.25">
      <c r="C71" s="3">
        <v>0.97</v>
      </c>
      <c r="E71" s="19">
        <f>FLOOR(('Sumo is Cheating'!$A$54*'Sumo is Cheating'!C64),2.5)</f>
        <v>0</v>
      </c>
      <c r="G71" s="9">
        <f>Prep10!G71*Prep10!H71</f>
        <v>9</v>
      </c>
      <c r="H71" s="9">
        <f>FLOOR(('Sumo is Cheating'!G71*0.9),1)</f>
        <v>8</v>
      </c>
      <c r="I71" s="9">
        <f>IF('Sumo is Cheating'!J67&lt;'Sumo is Cheating'!H67,-2.5,0)</f>
        <v>0</v>
      </c>
      <c r="J71" s="9">
        <f>'Sumo is Cheating'!G71-Prep10!I71</f>
        <v>9</v>
      </c>
      <c r="M71" s="1" t="s">
        <v>118</v>
      </c>
      <c r="N71" s="1" t="str">
        <f>Prep10!E71</f>
        <v>Bench</v>
      </c>
      <c r="O71" s="51">
        <f>Prep10!F71*'Sumo is Cheating'!J71</f>
        <v>0</v>
      </c>
      <c r="P71" s="66">
        <f>O71+O72</f>
        <v>0</v>
      </c>
      <c r="Q71" s="69">
        <v>8.1999999999999993</v>
      </c>
      <c r="R71" s="1"/>
      <c r="S71" s="1"/>
      <c r="T71" s="51">
        <f>O70+O74</f>
        <v>0</v>
      </c>
      <c r="U71" s="1"/>
      <c r="V71" s="51"/>
      <c r="W71" s="1"/>
      <c r="X71" s="51"/>
    </row>
    <row r="72" spans="3:24" x14ac:dyDescent="0.25">
      <c r="C72" s="3">
        <v>0.95</v>
      </c>
      <c r="E72" s="24">
        <f>FLOOR(('Sumo is Cheating'!$A$57*'Sumo is Cheating'!C65),2.5)</f>
        <v>0</v>
      </c>
      <c r="G72" s="9">
        <f>Prep10!G72*Prep10!H72</f>
        <v>9</v>
      </c>
      <c r="H72" s="9">
        <f>FLOOR(('Sumo is Cheating'!G72*0.9),1)</f>
        <v>8</v>
      </c>
      <c r="I72" s="9">
        <f>IF('Sumo is Cheating'!J66&lt;'Sumo is Cheating'!H66,-2.5,0)</f>
        <v>0</v>
      </c>
      <c r="J72" s="9">
        <f>'Sumo is Cheating'!G72-Prep10!I72</f>
        <v>9</v>
      </c>
      <c r="M72" s="1" t="s">
        <v>119</v>
      </c>
      <c r="N72" s="1" t="str">
        <f>Prep10!E72</f>
        <v>Deadlift</v>
      </c>
      <c r="O72" s="51">
        <f>Prep10!F72*'Sumo is Cheating'!J72</f>
        <v>0</v>
      </c>
      <c r="P72" s="1"/>
      <c r="Q72" s="69"/>
      <c r="R72" s="1"/>
      <c r="S72" s="1"/>
      <c r="T72" s="51">
        <v>0</v>
      </c>
      <c r="U72" s="1"/>
      <c r="V72" s="51"/>
      <c r="W72" s="1"/>
      <c r="X72" s="51"/>
    </row>
    <row r="73" spans="3:24" x14ac:dyDescent="0.25">
      <c r="C73" s="3">
        <v>0.7</v>
      </c>
      <c r="E73" s="22">
        <f>FLOOR(('Sumo is Cheating'!$A$54*'Sumo is Cheating'!C66),2.5)</f>
        <v>0</v>
      </c>
      <c r="G73" s="9">
        <f>Prep10!G73*Prep10!H73</f>
        <v>9</v>
      </c>
      <c r="H73" s="9">
        <f>FLOOR(('Sumo is Cheating'!G73*0.9),1)</f>
        <v>8</v>
      </c>
      <c r="I73" s="9">
        <f>IF('Sumo is Cheating'!J71&lt;'Sumo is Cheating'!H71,-2.5,0)</f>
        <v>0</v>
      </c>
      <c r="J73" s="9">
        <f>'Sumo is Cheating'!G73-Prep10!I73</f>
        <v>9</v>
      </c>
      <c r="M73" s="1" t="s">
        <v>120</v>
      </c>
      <c r="N73" s="1" t="str">
        <f>Prep10!E73</f>
        <v>Bench</v>
      </c>
      <c r="O73" s="51">
        <f>Prep10!F73*'Sumo is Cheating'!J73</f>
        <v>0</v>
      </c>
      <c r="P73" s="66">
        <f>O73+O74</f>
        <v>0</v>
      </c>
      <c r="Q73" s="69">
        <v>8.3000000000000007</v>
      </c>
      <c r="R73" s="1"/>
      <c r="S73" s="1"/>
      <c r="T73" s="51">
        <f>O72</f>
        <v>0</v>
      </c>
      <c r="U73" s="1"/>
      <c r="V73" s="51"/>
      <c r="W73" s="1"/>
      <c r="X73" s="51"/>
    </row>
    <row r="74" spans="3:24" x14ac:dyDescent="0.25">
      <c r="C74" s="3">
        <v>0.65</v>
      </c>
      <c r="E74" s="15">
        <f>FLOOR(('Sumo is Cheating'!$A$55*'Sumo is Cheating'!C67),2.5)</f>
        <v>0</v>
      </c>
      <c r="G74" s="9">
        <f>Prep10!G74*Prep10!H74</f>
        <v>9</v>
      </c>
      <c r="H74" s="9">
        <f>FLOOR(('Sumo is Cheating'!G74*0.9),1)</f>
        <v>8</v>
      </c>
      <c r="I74" s="9">
        <f>IF('Sumo is Cheating'!J70&lt;'Sumo is Cheating'!H70,-2.5,0)</f>
        <v>0</v>
      </c>
      <c r="J74" s="9">
        <f>'Sumo is Cheating'!G74-Prep10!I74</f>
        <v>9</v>
      </c>
      <c r="M74" s="1" t="s">
        <v>121</v>
      </c>
      <c r="N74" s="1" t="str">
        <f>Prep10!E74</f>
        <v>Squat</v>
      </c>
      <c r="O74" s="51">
        <f>Prep10!F74*'Sumo is Cheating'!J74</f>
        <v>0</v>
      </c>
      <c r="P74" s="1"/>
      <c r="Q74" s="69"/>
      <c r="R74" s="1"/>
      <c r="S74" s="1"/>
      <c r="T74" s="51"/>
      <c r="U74" s="1"/>
      <c r="V74" s="51"/>
      <c r="W74" s="1"/>
      <c r="X74" s="51"/>
    </row>
    <row r="75" spans="3:24" x14ac:dyDescent="0.25">
      <c r="C75" s="3">
        <v>0.65</v>
      </c>
      <c r="E75" s="11"/>
      <c r="G75" s="9">
        <f>Prep10!G75*Prep10!H75</f>
        <v>0</v>
      </c>
      <c r="H75" s="9">
        <f>FLOOR(('Sumo is Cheating'!G75*0.9),1)</f>
        <v>0</v>
      </c>
      <c r="I75" s="9"/>
      <c r="J75" s="9">
        <f>'Sumo is Cheating'!G75-Prep10!I75</f>
        <v>0</v>
      </c>
      <c r="M75" s="1">
        <f>Prep10!D75</f>
        <v>0</v>
      </c>
      <c r="N75" s="1">
        <f>Prep10!E75</f>
        <v>0</v>
      </c>
      <c r="O75" s="51">
        <f>Prep10!F75*'Sumo is Cheating'!J75</f>
        <v>0</v>
      </c>
      <c r="P75" s="1"/>
      <c r="Q75" s="69"/>
      <c r="R75" s="1"/>
      <c r="S75" s="1"/>
      <c r="T75" s="51"/>
      <c r="U75" s="1"/>
      <c r="V75" s="51"/>
      <c r="W75" s="1"/>
      <c r="X75" s="51"/>
    </row>
    <row r="76" spans="3:24" x14ac:dyDescent="0.25">
      <c r="C76" s="3">
        <v>0.65</v>
      </c>
      <c r="E76" s="17">
        <f>FLOOR(('Sumo is Cheating'!$A$55*'Sumo is Cheating'!C68),2.5)</f>
        <v>0</v>
      </c>
      <c r="G76" s="9">
        <f>Prep10!G76*Prep10!H76</f>
        <v>2</v>
      </c>
      <c r="H76" s="9">
        <f>FLOOR(('Sumo is Cheating'!G76*0.9),1)</f>
        <v>1</v>
      </c>
      <c r="I76" s="9">
        <f>IF('Sumo is Cheating'!J74&lt;'Sumo is Cheating'!H74,-2.5,0)</f>
        <v>0</v>
      </c>
      <c r="J76" s="9">
        <f>'Sumo is Cheating'!G76-Prep10!I76</f>
        <v>2</v>
      </c>
      <c r="M76" s="1" t="s">
        <v>122</v>
      </c>
      <c r="N76" s="1" t="str">
        <f>Prep10!E76</f>
        <v>Squat</v>
      </c>
      <c r="O76" s="51">
        <f>Prep10!F76*'Sumo is Cheating'!J76</f>
        <v>0</v>
      </c>
      <c r="P76" s="66">
        <f>O76</f>
        <v>0</v>
      </c>
      <c r="Q76" s="69">
        <v>9.1</v>
      </c>
      <c r="R76" s="1"/>
      <c r="S76" s="1">
        <v>9</v>
      </c>
      <c r="T76" s="51">
        <f>O77+O79</f>
        <v>0</v>
      </c>
      <c r="U76" s="66">
        <f>SUM(T76:T79)</f>
        <v>0</v>
      </c>
      <c r="V76" s="51"/>
      <c r="W76" s="1"/>
      <c r="X76" s="51"/>
    </row>
    <row r="77" spans="3:24" x14ac:dyDescent="0.25">
      <c r="C77" s="3"/>
      <c r="E77" s="22">
        <f>FLOOR(('Sumo is Cheating'!$A$54*'Sumo is Cheating'!C69),2.5)</f>
        <v>0</v>
      </c>
      <c r="G77" s="9">
        <f>Prep10!G77*Prep10!H77</f>
        <v>6</v>
      </c>
      <c r="H77" s="9">
        <f>FLOOR(('Sumo is Cheating'!G77*0.9),1)</f>
        <v>5</v>
      </c>
      <c r="I77" s="9">
        <f>IF('Sumo is Cheating'!J73&lt;'Sumo is Cheating'!H73,-2.5,0)</f>
        <v>0</v>
      </c>
      <c r="J77" s="9">
        <f>'Sumo is Cheating'!G77-Prep10!I77</f>
        <v>6</v>
      </c>
      <c r="M77" s="1" t="s">
        <v>123</v>
      </c>
      <c r="N77" s="1" t="str">
        <f>Prep10!E77</f>
        <v>Bench</v>
      </c>
      <c r="O77" s="51">
        <f>Prep10!F77*'Sumo is Cheating'!J77</f>
        <v>0</v>
      </c>
      <c r="P77" s="66">
        <f>O77+O78</f>
        <v>0</v>
      </c>
      <c r="Q77" s="69">
        <v>9.1999999999999993</v>
      </c>
      <c r="R77" s="1"/>
      <c r="S77" s="1"/>
      <c r="T77" s="51">
        <f>O76+O80</f>
        <v>0</v>
      </c>
      <c r="U77" s="1"/>
      <c r="V77" s="51"/>
      <c r="W77" s="1"/>
      <c r="X77" s="51"/>
    </row>
    <row r="78" spans="3:24" x14ac:dyDescent="0.25">
      <c r="C78" s="3"/>
      <c r="E78" s="15">
        <f>FLOOR(('Sumo is Cheating'!$A$57*'Sumo is Cheating'!C70),2.5)</f>
        <v>0</v>
      </c>
      <c r="G78" s="9">
        <f>Prep10!G78*Prep10!H78</f>
        <v>2</v>
      </c>
      <c r="H78" s="9">
        <f>FLOOR(('Sumo is Cheating'!G78*0.9),1)</f>
        <v>1</v>
      </c>
      <c r="I78" s="9">
        <f>IF('Sumo is Cheating'!J72&lt;'Sumo is Cheating'!H72,-2.5,0)</f>
        <v>0</v>
      </c>
      <c r="J78" s="9">
        <f>'Sumo is Cheating'!G78-Prep10!I78</f>
        <v>2</v>
      </c>
      <c r="M78" s="1" t="s">
        <v>124</v>
      </c>
      <c r="N78" s="1" t="str">
        <f>Prep10!E78</f>
        <v>Deadlift</v>
      </c>
      <c r="O78" s="51">
        <f>Prep10!F78*'Sumo is Cheating'!J78</f>
        <v>0</v>
      </c>
      <c r="P78" s="1"/>
      <c r="Q78" s="69"/>
      <c r="R78" s="1"/>
      <c r="S78" s="1"/>
      <c r="T78" s="51">
        <v>0</v>
      </c>
      <c r="U78" s="1"/>
      <c r="V78" s="51"/>
      <c r="W78" s="1"/>
      <c r="X78" s="51"/>
    </row>
    <row r="79" spans="3:24" x14ac:dyDescent="0.25">
      <c r="C79" s="3"/>
      <c r="E79" s="19">
        <f>FLOOR(('Sumo is Cheating'!$A$54*'Sumo is Cheating'!C71),2.5)</f>
        <v>0</v>
      </c>
      <c r="G79" s="9">
        <f>Prep10!G79*Prep10!H79</f>
        <v>3</v>
      </c>
      <c r="H79" s="9">
        <f>FLOOR(('Sumo is Cheating'!G79*0.9),1)</f>
        <v>2</v>
      </c>
      <c r="I79" s="9">
        <f>IF('Sumo is Cheating'!J77&lt;'Sumo is Cheating'!H77,-2.5,0)</f>
        <v>0</v>
      </c>
      <c r="J79" s="9">
        <f>'Sumo is Cheating'!G79-Prep10!I79</f>
        <v>3</v>
      </c>
      <c r="M79" s="1" t="s">
        <v>125</v>
      </c>
      <c r="N79" s="1" t="str">
        <f>Prep10!E79</f>
        <v>Bench</v>
      </c>
      <c r="O79" s="51">
        <f>Prep10!F79*'Sumo is Cheating'!J79</f>
        <v>0</v>
      </c>
      <c r="P79" s="66">
        <f>O79+O80</f>
        <v>0</v>
      </c>
      <c r="Q79" s="69">
        <v>9.3000000000000007</v>
      </c>
      <c r="R79" s="1"/>
      <c r="S79" s="1"/>
      <c r="T79" s="51">
        <f>O78</f>
        <v>0</v>
      </c>
      <c r="U79" s="1"/>
      <c r="V79" s="51"/>
      <c r="W79" s="1"/>
      <c r="X79" s="51"/>
    </row>
    <row r="80" spans="3:24" x14ac:dyDescent="0.25">
      <c r="C80" s="3"/>
      <c r="E80" s="24">
        <f>FLOOR(('Sumo is Cheating'!$A$55*'Sumo is Cheating'!C72),2.5)</f>
        <v>0</v>
      </c>
      <c r="G80" s="9">
        <f>Prep10!G80*Prep10!H80</f>
        <v>4</v>
      </c>
      <c r="H80" s="9">
        <f>FLOOR(('Sumo is Cheating'!G80*0.9),1)</f>
        <v>3</v>
      </c>
      <c r="I80" s="9">
        <f>IF('Sumo is Cheating'!J76&lt;'Sumo is Cheating'!H76,-2.5,0)</f>
        <v>0</v>
      </c>
      <c r="J80" s="9">
        <f>'Sumo is Cheating'!G80-Prep10!I80</f>
        <v>4</v>
      </c>
      <c r="M80" s="1" t="s">
        <v>126</v>
      </c>
      <c r="N80" s="1" t="str">
        <f>Prep10!E80</f>
        <v>Squat</v>
      </c>
      <c r="O80" s="51">
        <f>Prep10!F80*'Sumo is Cheating'!J80</f>
        <v>0</v>
      </c>
      <c r="P80" s="1"/>
      <c r="Q80" s="69"/>
      <c r="R80" s="1"/>
      <c r="S80" s="1"/>
      <c r="T80" s="51"/>
      <c r="U80" s="1"/>
      <c r="V80" s="51"/>
      <c r="W80" s="1"/>
      <c r="X80" s="51"/>
    </row>
    <row r="81" spans="3:24" x14ac:dyDescent="0.25">
      <c r="C81" s="3"/>
      <c r="E81" s="11"/>
      <c r="G81" s="9">
        <f>Prep10!G81*Prep10!H81</f>
        <v>0</v>
      </c>
      <c r="H81" s="9">
        <f>FLOOR(('Sumo is Cheating'!G81*0.9),1)</f>
        <v>0</v>
      </c>
      <c r="I81" s="11"/>
      <c r="J81" s="9">
        <f>'Sumo is Cheating'!G81-Prep10!I81</f>
        <v>0</v>
      </c>
      <c r="M81" s="1">
        <f>Prep10!D81</f>
        <v>0</v>
      </c>
      <c r="N81" s="1">
        <f>Prep10!E81</f>
        <v>0</v>
      </c>
      <c r="O81" s="51">
        <f>Prep10!F81*'Sumo is Cheating'!J81</f>
        <v>0</v>
      </c>
      <c r="P81" s="1"/>
      <c r="Q81" s="69"/>
      <c r="R81" s="1"/>
      <c r="S81" s="1"/>
      <c r="T81" s="51"/>
      <c r="U81" s="1"/>
      <c r="V81" s="51"/>
      <c r="W81" s="1"/>
      <c r="X81" s="51"/>
    </row>
    <row r="82" spans="3:24" x14ac:dyDescent="0.25">
      <c r="C82" s="3"/>
      <c r="E82" s="22">
        <f>FLOOR(('Sumo is Cheating'!$A$54*'Sumo is Cheating'!C60),2.5)</f>
        <v>0</v>
      </c>
      <c r="G82" s="9">
        <f>Prep10!G82*Prep10!H82</f>
        <v>9</v>
      </c>
      <c r="H82" s="9">
        <f>FLOOR(('Sumo is Cheating'!G82*0.9),1)</f>
        <v>8</v>
      </c>
      <c r="I82" s="22"/>
      <c r="J82" s="9">
        <f>'Sumo is Cheating'!G82-Prep10!I82</f>
        <v>9</v>
      </c>
      <c r="M82" s="1" t="s">
        <v>127</v>
      </c>
      <c r="N82" s="1" t="str">
        <f>Prep10!E82</f>
        <v>Bench</v>
      </c>
      <c r="O82" s="51">
        <f>Prep10!F82*'Sumo is Cheating'!J82</f>
        <v>0</v>
      </c>
      <c r="P82" s="66">
        <f>O82+O83</f>
        <v>0</v>
      </c>
      <c r="Q82" s="69">
        <v>10.1</v>
      </c>
      <c r="R82" s="1"/>
      <c r="S82" s="1">
        <v>10</v>
      </c>
      <c r="T82" s="51">
        <f>O82+O85</f>
        <v>0</v>
      </c>
      <c r="U82" s="66">
        <f>SUM(T82:T85)</f>
        <v>0</v>
      </c>
      <c r="V82" s="51">
        <f>T82</f>
        <v>0</v>
      </c>
      <c r="W82" s="66">
        <f>SUM(V82:V85)</f>
        <v>0</v>
      </c>
      <c r="X82" s="51"/>
    </row>
    <row r="83" spans="3:24" x14ac:dyDescent="0.25">
      <c r="E83" s="15">
        <f>FLOOR(('Sumo is Cheating'!$A$57*'Sumo is Cheating'!C60),2.5)</f>
        <v>0</v>
      </c>
      <c r="G83" s="9">
        <f>Prep10!G83*Prep10!H83</f>
        <v>4</v>
      </c>
      <c r="H83" s="9">
        <f>FLOOR(('Sumo is Cheating'!G83*0.9),1)</f>
        <v>3</v>
      </c>
      <c r="I83" s="15"/>
      <c r="J83" s="9">
        <f>'Sumo is Cheating'!G83-Prep10!I83</f>
        <v>4</v>
      </c>
      <c r="M83" s="1" t="s">
        <v>128</v>
      </c>
      <c r="N83" s="1" t="str">
        <f>Prep10!E83</f>
        <v>Deadlift</v>
      </c>
      <c r="O83" s="51">
        <f>Prep10!F83*'Sumo is Cheating'!J83</f>
        <v>0</v>
      </c>
      <c r="P83" s="1"/>
      <c r="Q83" s="69"/>
      <c r="R83" s="1"/>
      <c r="S83" s="1"/>
      <c r="T83" s="51">
        <f>O84</f>
        <v>0</v>
      </c>
      <c r="U83" s="1"/>
      <c r="V83" s="51">
        <f>T83</f>
        <v>0</v>
      </c>
      <c r="W83" s="1"/>
      <c r="X83" s="51"/>
    </row>
    <row r="84" spans="3:24" x14ac:dyDescent="0.25">
      <c r="E84" s="17">
        <f>FLOOR(('Sumo is Cheating'!$A$55*'Sumo is Cheating'!C60),2.5)</f>
        <v>0</v>
      </c>
      <c r="G84" s="9">
        <f>Prep10!G84*Prep10!H84</f>
        <v>4</v>
      </c>
      <c r="H84" s="9">
        <f>FLOOR(('Sumo is Cheating'!G84*0.9),1)</f>
        <v>3</v>
      </c>
      <c r="I84" s="17"/>
      <c r="J84" s="9">
        <f>'Sumo is Cheating'!G84-Prep10!I84</f>
        <v>4</v>
      </c>
      <c r="M84" s="1" t="s">
        <v>129</v>
      </c>
      <c r="N84" s="1" t="str">
        <f>Prep10!E84</f>
        <v>Squat</v>
      </c>
      <c r="O84" s="51">
        <f>Prep10!F84*'Sumo is Cheating'!J84</f>
        <v>0</v>
      </c>
      <c r="P84" s="66">
        <f>O84</f>
        <v>0</v>
      </c>
      <c r="Q84" s="69">
        <v>10.199999999999999</v>
      </c>
      <c r="R84" s="1"/>
      <c r="S84" s="1"/>
      <c r="T84" s="51">
        <f>0</f>
        <v>0</v>
      </c>
      <c r="U84" s="1"/>
      <c r="V84" s="51">
        <f>T84</f>
        <v>0</v>
      </c>
      <c r="W84" s="1"/>
      <c r="X84" s="51"/>
    </row>
    <row r="85" spans="3:24" ht="15.75" thickBot="1" x14ac:dyDescent="0.3">
      <c r="E85" s="45">
        <f>FLOOR(('Sumo is Cheating'!$A$54*'Sumo is Cheating'!C60),2.5)</f>
        <v>0</v>
      </c>
      <c r="G85" s="9">
        <f>Prep10!G85*Prep10!H85</f>
        <v>4</v>
      </c>
      <c r="H85" s="9">
        <f>FLOOR(('Sumo is Cheating'!G85*0.9),1)</f>
        <v>3</v>
      </c>
      <c r="I85" s="14"/>
      <c r="J85" s="9">
        <f>'Sumo is Cheating'!G85-Prep10!I85</f>
        <v>4</v>
      </c>
      <c r="M85" s="1" t="s">
        <v>130</v>
      </c>
      <c r="N85" s="1" t="str">
        <f>Prep10!E85</f>
        <v>Bench</v>
      </c>
      <c r="O85" s="51">
        <f>Prep10!F85*'Sumo is Cheating'!J85</f>
        <v>0</v>
      </c>
      <c r="P85" s="66">
        <f>O85</f>
        <v>0</v>
      </c>
      <c r="Q85" s="69">
        <v>10.3</v>
      </c>
      <c r="R85" s="1"/>
      <c r="S85" s="1"/>
      <c r="T85" s="51">
        <f>O83</f>
        <v>0</v>
      </c>
      <c r="U85" s="1"/>
      <c r="V85" s="51">
        <f>T85</f>
        <v>0</v>
      </c>
      <c r="W85" s="1"/>
      <c r="X85" s="51"/>
    </row>
    <row r="86" spans="3:24" ht="15.75" thickBot="1" x14ac:dyDescent="0.3">
      <c r="G86" s="1"/>
      <c r="H86" s="1"/>
      <c r="I86" s="1"/>
      <c r="J86" s="1"/>
      <c r="M86" s="1"/>
      <c r="N86" s="1"/>
      <c r="O86" s="51"/>
      <c r="P86" s="1"/>
      <c r="Q86" s="69"/>
      <c r="R86" s="1"/>
      <c r="S86" s="1"/>
      <c r="T86" s="51"/>
      <c r="U86" s="1"/>
      <c r="V86" s="51"/>
      <c r="W86" s="1"/>
      <c r="X86" s="51"/>
    </row>
    <row r="87" spans="3:24" x14ac:dyDescent="0.25">
      <c r="E87" s="44" t="s">
        <v>14</v>
      </c>
      <c r="G87" s="10"/>
      <c r="H87" s="10"/>
      <c r="I87" s="10"/>
      <c r="J87" s="10"/>
      <c r="M87" s="1"/>
      <c r="N87" s="1"/>
      <c r="O87" s="51"/>
      <c r="P87" s="1"/>
      <c r="Q87" s="69"/>
      <c r="R87" s="1"/>
      <c r="S87" s="1"/>
      <c r="T87" s="51"/>
      <c r="U87" s="1"/>
      <c r="V87" s="51"/>
      <c r="W87" s="1"/>
      <c r="X87" s="51"/>
    </row>
    <row r="88" spans="3:24" x14ac:dyDescent="0.25">
      <c r="E88" s="10" t="s">
        <v>14</v>
      </c>
      <c r="G88" s="10"/>
      <c r="H88" s="10"/>
      <c r="I88" s="10"/>
      <c r="J88" s="10"/>
    </row>
    <row r="89" spans="3:24" x14ac:dyDescent="0.25">
      <c r="E89" s="24" t="s">
        <v>14</v>
      </c>
      <c r="G89" s="10"/>
      <c r="H89" s="10"/>
      <c r="I89" s="10"/>
      <c r="J89" s="10"/>
    </row>
    <row r="90" spans="3:24" x14ac:dyDescent="0.25">
      <c r="E90" s="11"/>
      <c r="G90" s="11"/>
      <c r="H90" s="11"/>
      <c r="I90" s="11"/>
      <c r="J90" s="11"/>
    </row>
    <row r="91" spans="3:24" ht="15.75" thickBot="1" x14ac:dyDescent="0.3">
      <c r="E91" s="31" t="s">
        <v>14</v>
      </c>
      <c r="G91" s="10"/>
      <c r="H91" s="10"/>
      <c r="I91" s="10"/>
      <c r="J91" s="10"/>
    </row>
  </sheetData>
  <sheetProtection password="870A" sheet="1" objects="1" scenarios="1" selectLockedCells="1" selectUn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windowProtection="1" workbookViewId="0"/>
  </sheetViews>
  <sheetFormatPr defaultRowHeight="15" x14ac:dyDescent="0.25"/>
  <cols>
    <col min="1" max="2" width="9.140625" style="72"/>
    <col min="3" max="3" width="9.5703125" style="72" bestFit="1" customWidth="1"/>
    <col min="4" max="16384" width="9.140625" style="72"/>
  </cols>
  <sheetData>
    <row r="1" spans="1:1" s="109" customFormat="1" x14ac:dyDescent="0.25">
      <c r="A1" s="108" t="s">
        <v>143</v>
      </c>
    </row>
    <row r="18" spans="2:3" ht="15.75" thickBot="1" x14ac:dyDescent="0.3"/>
    <row r="19" spans="2:3" ht="15.75" thickBot="1" x14ac:dyDescent="0.3">
      <c r="B19" s="87" t="s">
        <v>135</v>
      </c>
      <c r="C19" s="88" t="s">
        <v>134</v>
      </c>
    </row>
    <row r="20" spans="2:3" ht="15.75" thickTop="1" x14ac:dyDescent="0.25">
      <c r="B20" s="85" t="s">
        <v>9</v>
      </c>
      <c r="C20" s="83" t="e">
        <f>'Sumo is Cheating'!AO9</f>
        <v>#DIV/0!</v>
      </c>
    </row>
    <row r="21" spans="2:3" x14ac:dyDescent="0.25">
      <c r="B21" s="85" t="s">
        <v>8</v>
      </c>
      <c r="C21" s="83" t="e">
        <f>'Sumo is Cheating'!AO10</f>
        <v>#DIV/0!</v>
      </c>
    </row>
    <row r="22" spans="2:3" x14ac:dyDescent="0.25">
      <c r="B22" s="85" t="s">
        <v>11</v>
      </c>
      <c r="C22" s="83" t="e">
        <f>'Sumo is Cheating'!AO11</f>
        <v>#DIV/0!</v>
      </c>
    </row>
    <row r="23" spans="2:3" ht="15.75" thickBot="1" x14ac:dyDescent="0.3">
      <c r="B23" s="86" t="s">
        <v>10</v>
      </c>
      <c r="C23" s="84" t="e">
        <f>'Sumo is Cheating'!AO12</f>
        <v>#DIV/0!</v>
      </c>
    </row>
    <row r="58" spans="2:3" ht="15.75" thickBot="1" x14ac:dyDescent="0.3"/>
    <row r="59" spans="2:3" ht="15.75" thickBot="1" x14ac:dyDescent="0.3">
      <c r="B59" s="73" t="s">
        <v>1</v>
      </c>
      <c r="C59" s="74" t="s">
        <v>133</v>
      </c>
    </row>
    <row r="60" spans="2:3" x14ac:dyDescent="0.25">
      <c r="B60" s="75">
        <f>'Sumo is Cheating'!AB3</f>
        <v>1.1000000000000001</v>
      </c>
      <c r="C60" s="79">
        <f>'Sumo is Cheating'!AA3</f>
        <v>0</v>
      </c>
    </row>
    <row r="61" spans="2:3" x14ac:dyDescent="0.25">
      <c r="B61" s="76">
        <f>'Sumo is Cheating'!AB4</f>
        <v>1.2</v>
      </c>
      <c r="C61" s="80">
        <f>'Sumo is Cheating'!AA4</f>
        <v>0</v>
      </c>
    </row>
    <row r="62" spans="2:3" x14ac:dyDescent="0.25">
      <c r="B62" s="76">
        <f>'Sumo is Cheating'!AB5</f>
        <v>1.3</v>
      </c>
      <c r="C62" s="80">
        <f>'Sumo is Cheating'!AA5</f>
        <v>0</v>
      </c>
    </row>
    <row r="63" spans="2:3" x14ac:dyDescent="0.25">
      <c r="B63" s="76">
        <f>'Sumo is Cheating'!AB6</f>
        <v>1.4</v>
      </c>
      <c r="C63" s="80">
        <f>'Sumo is Cheating'!AA6</f>
        <v>0</v>
      </c>
    </row>
    <row r="64" spans="2:3" x14ac:dyDescent="0.25">
      <c r="B64" s="76">
        <f>'Sumo is Cheating'!AB7</f>
        <v>1.5</v>
      </c>
      <c r="C64" s="80">
        <f>'Sumo is Cheating'!AA7</f>
        <v>0</v>
      </c>
    </row>
    <row r="65" spans="2:3" x14ac:dyDescent="0.25">
      <c r="B65" s="76">
        <f>'Sumo is Cheating'!AB8</f>
        <v>2.1</v>
      </c>
      <c r="C65" s="80">
        <f>'Sumo is Cheating'!AA8</f>
        <v>0</v>
      </c>
    </row>
    <row r="66" spans="2:3" x14ac:dyDescent="0.25">
      <c r="B66" s="76">
        <f>'Sumo is Cheating'!AB9</f>
        <v>2.2000000000000002</v>
      </c>
      <c r="C66" s="80">
        <f>'Sumo is Cheating'!AA9</f>
        <v>0</v>
      </c>
    </row>
    <row r="67" spans="2:3" x14ac:dyDescent="0.25">
      <c r="B67" s="76">
        <f>'Sumo is Cheating'!AB10</f>
        <v>2.2999999999999998</v>
      </c>
      <c r="C67" s="80">
        <f>'Sumo is Cheating'!AA10</f>
        <v>0</v>
      </c>
    </row>
    <row r="68" spans="2:3" x14ac:dyDescent="0.25">
      <c r="B68" s="76">
        <f>'Sumo is Cheating'!AB11</f>
        <v>2.4</v>
      </c>
      <c r="C68" s="80">
        <f>'Sumo is Cheating'!AA11</f>
        <v>0</v>
      </c>
    </row>
    <row r="69" spans="2:3" x14ac:dyDescent="0.25">
      <c r="B69" s="76">
        <f>'Sumo is Cheating'!AB12</f>
        <v>2.5</v>
      </c>
      <c r="C69" s="80">
        <f>'Sumo is Cheating'!AA12</f>
        <v>0</v>
      </c>
    </row>
    <row r="70" spans="2:3" x14ac:dyDescent="0.25">
      <c r="B70" s="76">
        <f>'Sumo is Cheating'!AB13</f>
        <v>3.1</v>
      </c>
      <c r="C70" s="80">
        <f>'Sumo is Cheating'!AA13</f>
        <v>0</v>
      </c>
    </row>
    <row r="71" spans="2:3" x14ac:dyDescent="0.25">
      <c r="B71" s="76">
        <f>'Sumo is Cheating'!AB14</f>
        <v>3.2</v>
      </c>
      <c r="C71" s="80">
        <f>'Sumo is Cheating'!AA14</f>
        <v>0</v>
      </c>
    </row>
    <row r="72" spans="2:3" x14ac:dyDescent="0.25">
      <c r="B72" s="76">
        <f>'Sumo is Cheating'!AB15</f>
        <v>3.3</v>
      </c>
      <c r="C72" s="80">
        <f>'Sumo is Cheating'!AA15</f>
        <v>0</v>
      </c>
    </row>
    <row r="73" spans="2:3" x14ac:dyDescent="0.25">
      <c r="B73" s="76">
        <f>'Sumo is Cheating'!AB16</f>
        <v>3.4</v>
      </c>
      <c r="C73" s="80">
        <f>'Sumo is Cheating'!AA16</f>
        <v>0</v>
      </c>
    </row>
    <row r="74" spans="2:3" x14ac:dyDescent="0.25">
      <c r="B74" s="76">
        <f>'Sumo is Cheating'!AB17</f>
        <v>3.5</v>
      </c>
      <c r="C74" s="80">
        <f>'Sumo is Cheating'!AA17</f>
        <v>0</v>
      </c>
    </row>
    <row r="75" spans="2:3" x14ac:dyDescent="0.25">
      <c r="B75" s="76">
        <f>'Sumo is Cheating'!AB18</f>
        <v>4.0999999999999996</v>
      </c>
      <c r="C75" s="80">
        <f>'Sumo is Cheating'!AA18</f>
        <v>0</v>
      </c>
    </row>
    <row r="76" spans="2:3" x14ac:dyDescent="0.25">
      <c r="B76" s="76">
        <f>'Sumo is Cheating'!AB19</f>
        <v>4.2</v>
      </c>
      <c r="C76" s="80">
        <f>'Sumo is Cheating'!AA19</f>
        <v>0</v>
      </c>
    </row>
    <row r="77" spans="2:3" x14ac:dyDescent="0.25">
      <c r="B77" s="76">
        <f>'Sumo is Cheating'!AB20</f>
        <v>4.3</v>
      </c>
      <c r="C77" s="78">
        <f>'Sumo is Cheating'!AA20</f>
        <v>0</v>
      </c>
    </row>
    <row r="78" spans="2:3" x14ac:dyDescent="0.25">
      <c r="B78" s="76">
        <f>'Sumo is Cheating'!AB21</f>
        <v>4.4000000000000004</v>
      </c>
      <c r="C78" s="80">
        <f>'Sumo is Cheating'!AA21</f>
        <v>0</v>
      </c>
    </row>
    <row r="79" spans="2:3" x14ac:dyDescent="0.25">
      <c r="B79" s="76">
        <f>'Sumo is Cheating'!AB22</f>
        <v>4.5</v>
      </c>
      <c r="C79" s="78">
        <f>'Sumo is Cheating'!AA22</f>
        <v>0</v>
      </c>
    </row>
    <row r="80" spans="2:3" x14ac:dyDescent="0.25">
      <c r="B80" s="76">
        <f>'Sumo is Cheating'!AB23</f>
        <v>5.0999999999999996</v>
      </c>
      <c r="C80" s="80">
        <f>'Sumo is Cheating'!AA23</f>
        <v>0</v>
      </c>
    </row>
    <row r="81" spans="2:3" x14ac:dyDescent="0.25">
      <c r="B81" s="76">
        <f>'Sumo is Cheating'!AB24</f>
        <v>5.2</v>
      </c>
      <c r="C81" s="80">
        <f>'Sumo is Cheating'!AA24</f>
        <v>0</v>
      </c>
    </row>
    <row r="82" spans="2:3" x14ac:dyDescent="0.25">
      <c r="B82" s="76">
        <f>'Sumo is Cheating'!AB25</f>
        <v>5.3</v>
      </c>
      <c r="C82" s="80">
        <f>'Sumo is Cheating'!AA25</f>
        <v>0</v>
      </c>
    </row>
    <row r="83" spans="2:3" x14ac:dyDescent="0.25">
      <c r="B83" s="76">
        <f>'Sumo is Cheating'!AB26</f>
        <v>5.4</v>
      </c>
      <c r="C83" s="78">
        <f>'Sumo is Cheating'!AA26</f>
        <v>0</v>
      </c>
    </row>
    <row r="84" spans="2:3" x14ac:dyDescent="0.25">
      <c r="B84" s="76">
        <f>'Sumo is Cheating'!AB27</f>
        <v>5.5</v>
      </c>
      <c r="C84" s="80">
        <f>'Sumo is Cheating'!AA27</f>
        <v>0</v>
      </c>
    </row>
    <row r="85" spans="2:3" x14ac:dyDescent="0.25">
      <c r="B85" s="76">
        <f>'Sumo is Cheating'!AB28</f>
        <v>6.1</v>
      </c>
      <c r="C85" s="80">
        <f>'Sumo is Cheating'!AA28</f>
        <v>0</v>
      </c>
    </row>
    <row r="86" spans="2:3" x14ac:dyDescent="0.25">
      <c r="B86" s="76">
        <f>'Sumo is Cheating'!AB29</f>
        <v>6.2</v>
      </c>
      <c r="C86" s="80">
        <f>'Sumo is Cheating'!AA29</f>
        <v>0</v>
      </c>
    </row>
    <row r="87" spans="2:3" x14ac:dyDescent="0.25">
      <c r="B87" s="76">
        <f>'Sumo is Cheating'!AB30</f>
        <v>6.3</v>
      </c>
      <c r="C87" s="78">
        <f>'Sumo is Cheating'!AA30</f>
        <v>0</v>
      </c>
    </row>
    <row r="88" spans="2:3" x14ac:dyDescent="0.25">
      <c r="B88" s="76">
        <f>'Sumo is Cheating'!AB31</f>
        <v>6.4</v>
      </c>
      <c r="C88" s="80">
        <f>'Sumo is Cheating'!AA31</f>
        <v>0</v>
      </c>
    </row>
    <row r="89" spans="2:3" x14ac:dyDescent="0.25">
      <c r="B89" s="76">
        <f>'Sumo is Cheating'!AB32</f>
        <v>7.1</v>
      </c>
      <c r="C89" s="80">
        <f>'Sumo is Cheating'!AA32</f>
        <v>0</v>
      </c>
    </row>
    <row r="90" spans="2:3" x14ac:dyDescent="0.25">
      <c r="B90" s="76">
        <f>'Sumo is Cheating'!AB33</f>
        <v>7.2</v>
      </c>
      <c r="C90" s="80">
        <f>'Sumo is Cheating'!AA33</f>
        <v>0</v>
      </c>
    </row>
    <row r="91" spans="2:3" x14ac:dyDescent="0.25">
      <c r="B91" s="76">
        <f>'Sumo is Cheating'!AB34</f>
        <v>7.3</v>
      </c>
      <c r="C91" s="80">
        <f>'Sumo is Cheating'!AA34</f>
        <v>0</v>
      </c>
    </row>
    <row r="92" spans="2:3" x14ac:dyDescent="0.25">
      <c r="B92" s="76">
        <f>'Sumo is Cheating'!AB35</f>
        <v>8.1</v>
      </c>
      <c r="C92" s="78">
        <f>'Sumo is Cheating'!AA35</f>
        <v>0</v>
      </c>
    </row>
    <row r="93" spans="2:3" x14ac:dyDescent="0.25">
      <c r="B93" s="76">
        <f>'Sumo is Cheating'!AB36</f>
        <v>8.1999999999999993</v>
      </c>
      <c r="C93" s="78">
        <f>'Sumo is Cheating'!AA36</f>
        <v>0</v>
      </c>
    </row>
    <row r="94" spans="2:3" x14ac:dyDescent="0.25">
      <c r="B94" s="76">
        <f>'Sumo is Cheating'!AB37</f>
        <v>8.3000000000000007</v>
      </c>
      <c r="C94" s="80">
        <f>'Sumo is Cheating'!AA37</f>
        <v>0</v>
      </c>
    </row>
    <row r="95" spans="2:3" x14ac:dyDescent="0.25">
      <c r="B95" s="76">
        <f>'Sumo is Cheating'!AB38</f>
        <v>9.1</v>
      </c>
      <c r="C95" s="80">
        <f>'Sumo is Cheating'!AA38</f>
        <v>0</v>
      </c>
    </row>
    <row r="96" spans="2:3" x14ac:dyDescent="0.25">
      <c r="B96" s="76">
        <f>'Sumo is Cheating'!AB39</f>
        <v>9.1999999999999993</v>
      </c>
      <c r="C96" s="80">
        <f>'Sumo is Cheating'!AA39</f>
        <v>0</v>
      </c>
    </row>
    <row r="97" spans="2:3" x14ac:dyDescent="0.25">
      <c r="B97" s="76">
        <f>'Sumo is Cheating'!AB40</f>
        <v>9.3000000000000007</v>
      </c>
      <c r="C97" s="80">
        <f>'Sumo is Cheating'!AA40</f>
        <v>0</v>
      </c>
    </row>
    <row r="98" spans="2:3" x14ac:dyDescent="0.25">
      <c r="B98" s="76">
        <f>'Sumo is Cheating'!AB41</f>
        <v>10.1</v>
      </c>
      <c r="C98" s="78">
        <f>'Sumo is Cheating'!AA41</f>
        <v>0</v>
      </c>
    </row>
    <row r="99" spans="2:3" x14ac:dyDescent="0.25">
      <c r="B99" s="76">
        <f>'Sumo is Cheating'!AB42</f>
        <v>10.199999999999999</v>
      </c>
      <c r="C99" s="78">
        <f>'Sumo is Cheating'!AA42</f>
        <v>0</v>
      </c>
    </row>
    <row r="100" spans="2:3" ht="15.75" thickBot="1" x14ac:dyDescent="0.3">
      <c r="B100" s="77">
        <f>'Sumo is Cheating'!AB43</f>
        <v>10.3</v>
      </c>
      <c r="C100" s="81">
        <f>'Sumo is Cheating'!AA43</f>
        <v>0</v>
      </c>
    </row>
  </sheetData>
  <sheetProtection password="870A" sheet="1" objects="1" scenarios="1" selectLockedCells="1"/>
  <hyperlinks>
    <hyperlink ref="A1" r:id="rId1"/>
  </hyperlinks>
  <pageMargins left="0.7" right="0.7" top="0.75" bottom="0.75" header="0.3" footer="0.3"/>
  <pageSetup paperSize="9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Prep10</vt:lpstr>
      <vt:lpstr>Sumo is Cheating</vt:lpstr>
      <vt:lpstr>Output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</dc:creator>
  <cp:lastModifiedBy>Rudi</cp:lastModifiedBy>
  <dcterms:created xsi:type="dcterms:W3CDTF">2018-09-20T00:07:12Z</dcterms:created>
  <dcterms:modified xsi:type="dcterms:W3CDTF">2019-03-18T22:15:13Z</dcterms:modified>
</cp:coreProperties>
</file>